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 activeTab="1"/>
  </bookViews>
  <sheets>
    <sheet name="Rekapitulace stavby" sheetId="1" r:id="rId1"/>
    <sheet name="132019 - Oprava koleje č...." sheetId="2" r:id="rId2"/>
  </sheets>
  <definedNames>
    <definedName name="_xlnm._FilterDatabase" localSheetId="1" hidden="1">'132019 - Oprava koleje č....'!$C$76:$K$271</definedName>
    <definedName name="_xlnm.Print_Titles" localSheetId="1">'132019 - Oprava koleje č....'!$76:$76</definedName>
    <definedName name="_xlnm.Print_Titles" localSheetId="0">'Rekapitulace stavby'!$52:$52</definedName>
    <definedName name="_xlnm.Print_Area" localSheetId="1">'132019 - Oprava koleje č....'!$C$43:$J$60,'132019 - Oprava koleje č....'!$C$66:$K$271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T256" i="2"/>
  <c r="R257" i="2"/>
  <c r="R256" i="2"/>
  <c r="P257" i="2"/>
  <c r="P256" i="2"/>
  <c r="BK257" i="2"/>
  <c r="BK256" i="2"/>
  <c r="J256" i="2" s="1"/>
  <c r="J59" i="2" s="1"/>
  <c r="J257" i="2"/>
  <c r="BE257" i="2" s="1"/>
  <c r="BI253" i="2"/>
  <c r="BH253" i="2"/>
  <c r="BG253" i="2"/>
  <c r="BF253" i="2"/>
  <c r="T253" i="2"/>
  <c r="R253" i="2"/>
  <c r="P253" i="2"/>
  <c r="BK253" i="2"/>
  <c r="J253" i="2"/>
  <c r="BE253" i="2"/>
  <c r="BI248" i="2"/>
  <c r="BH248" i="2"/>
  <c r="BG248" i="2"/>
  <c r="BF248" i="2"/>
  <c r="T248" i="2"/>
  <c r="R248" i="2"/>
  <c r="P248" i="2"/>
  <c r="BK248" i="2"/>
  <c r="J248" i="2"/>
  <c r="BE248" i="2"/>
  <c r="BI245" i="2"/>
  <c r="BH245" i="2"/>
  <c r="BG245" i="2"/>
  <c r="BF245" i="2"/>
  <c r="T245" i="2"/>
  <c r="R245" i="2"/>
  <c r="P245" i="2"/>
  <c r="BK245" i="2"/>
  <c r="J245" i="2"/>
  <c r="BE245" i="2"/>
  <c r="BI242" i="2"/>
  <c r="BH242" i="2"/>
  <c r="BG242" i="2"/>
  <c r="BF242" i="2"/>
  <c r="T242" i="2"/>
  <c r="R242" i="2"/>
  <c r="P242" i="2"/>
  <c r="BK242" i="2"/>
  <c r="J242" i="2"/>
  <c r="BE242" i="2"/>
  <c r="BI231" i="2"/>
  <c r="BH231" i="2"/>
  <c r="BG231" i="2"/>
  <c r="BF231" i="2"/>
  <c r="T231" i="2"/>
  <c r="R231" i="2"/>
  <c r="P231" i="2"/>
  <c r="BK231" i="2"/>
  <c r="J231" i="2"/>
  <c r="BE231" i="2"/>
  <c r="BI225" i="2"/>
  <c r="BH225" i="2"/>
  <c r="BG225" i="2"/>
  <c r="BF225" i="2"/>
  <c r="T225" i="2"/>
  <c r="R225" i="2"/>
  <c r="P225" i="2"/>
  <c r="BK225" i="2"/>
  <c r="J225" i="2"/>
  <c r="BE225" i="2"/>
  <c r="BI222" i="2"/>
  <c r="BH222" i="2"/>
  <c r="BG222" i="2"/>
  <c r="BF222" i="2"/>
  <c r="T222" i="2"/>
  <c r="R222" i="2"/>
  <c r="P222" i="2"/>
  <c r="BK222" i="2"/>
  <c r="J222" i="2"/>
  <c r="BE222" i="2"/>
  <c r="BI219" i="2"/>
  <c r="BH219" i="2"/>
  <c r="BG219" i="2"/>
  <c r="BF219" i="2"/>
  <c r="T219" i="2"/>
  <c r="R219" i="2"/>
  <c r="P219" i="2"/>
  <c r="BK219" i="2"/>
  <c r="J219" i="2"/>
  <c r="BE219" i="2"/>
  <c r="BI216" i="2"/>
  <c r="BH216" i="2"/>
  <c r="BG216" i="2"/>
  <c r="BF216" i="2"/>
  <c r="T216" i="2"/>
  <c r="R216" i="2"/>
  <c r="P216" i="2"/>
  <c r="BK216" i="2"/>
  <c r="J216" i="2"/>
  <c r="BE216" i="2"/>
  <c r="BI209" i="2"/>
  <c r="BH209" i="2"/>
  <c r="BG209" i="2"/>
  <c r="BF209" i="2"/>
  <c r="T209" i="2"/>
  <c r="R209" i="2"/>
  <c r="P209" i="2"/>
  <c r="BK209" i="2"/>
  <c r="J209" i="2"/>
  <c r="BE20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2" i="2"/>
  <c r="BH192" i="2"/>
  <c r="BG192" i="2"/>
  <c r="BF192" i="2"/>
  <c r="T192" i="2"/>
  <c r="T191" i="2"/>
  <c r="R192" i="2"/>
  <c r="R191" i="2"/>
  <c r="P192" i="2"/>
  <c r="P191" i="2"/>
  <c r="BK192" i="2"/>
  <c r="BK191" i="2"/>
  <c r="J191" i="2" s="1"/>
  <c r="J58" i="2" s="1"/>
  <c r="J192" i="2"/>
  <c r="BE192" i="2" s="1"/>
  <c r="BI186" i="2"/>
  <c r="BH186" i="2"/>
  <c r="BG186" i="2"/>
  <c r="BF186" i="2"/>
  <c r="T186" i="2"/>
  <c r="R186" i="2"/>
  <c r="P186" i="2"/>
  <c r="BK186" i="2"/>
  <c r="J186" i="2"/>
  <c r="BE186" i="2"/>
  <c r="BI176" i="2"/>
  <c r="BH176" i="2"/>
  <c r="BG176" i="2"/>
  <c r="BF176" i="2"/>
  <c r="T176" i="2"/>
  <c r="R176" i="2"/>
  <c r="P176" i="2"/>
  <c r="BK176" i="2"/>
  <c r="J176" i="2"/>
  <c r="BE176" i="2"/>
  <c r="BI166" i="2"/>
  <c r="BH166" i="2"/>
  <c r="BG166" i="2"/>
  <c r="BF166" i="2"/>
  <c r="T166" i="2"/>
  <c r="R166" i="2"/>
  <c r="P166" i="2"/>
  <c r="BK166" i="2"/>
  <c r="J166" i="2"/>
  <c r="BE166" i="2"/>
  <c r="BI159" i="2"/>
  <c r="BH159" i="2"/>
  <c r="BG159" i="2"/>
  <c r="BF159" i="2"/>
  <c r="T159" i="2"/>
  <c r="R159" i="2"/>
  <c r="P159" i="2"/>
  <c r="BK159" i="2"/>
  <c r="J159" i="2"/>
  <c r="BE159" i="2"/>
  <c r="BI150" i="2"/>
  <c r="BH150" i="2"/>
  <c r="BG150" i="2"/>
  <c r="BF150" i="2"/>
  <c r="T150" i="2"/>
  <c r="R150" i="2"/>
  <c r="P150" i="2"/>
  <c r="BK150" i="2"/>
  <c r="J150" i="2"/>
  <c r="BE150" i="2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/>
  <c r="BI127" i="2"/>
  <c r="BH127" i="2"/>
  <c r="BG127" i="2"/>
  <c r="BF127" i="2"/>
  <c r="T127" i="2"/>
  <c r="R127" i="2"/>
  <c r="P127" i="2"/>
  <c r="BK127" i="2"/>
  <c r="J127" i="2"/>
  <c r="BE127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5" i="2"/>
  <c r="BH95" i="2"/>
  <c r="BG95" i="2"/>
  <c r="BF95" i="2"/>
  <c r="T95" i="2"/>
  <c r="R95" i="2"/>
  <c r="P95" i="2"/>
  <c r="BK95" i="2"/>
  <c r="J95" i="2"/>
  <c r="BE95" i="2"/>
  <c r="BI88" i="2"/>
  <c r="BH88" i="2"/>
  <c r="BG88" i="2"/>
  <c r="BF88" i="2"/>
  <c r="T88" i="2"/>
  <c r="R88" i="2"/>
  <c r="R79" i="2" s="1"/>
  <c r="R78" i="2" s="1"/>
  <c r="R77" i="2" s="1"/>
  <c r="P88" i="2"/>
  <c r="BK88" i="2"/>
  <c r="J88" i="2"/>
  <c r="BE88" i="2"/>
  <c r="BI83" i="2"/>
  <c r="BH83" i="2"/>
  <c r="BG83" i="2"/>
  <c r="BF83" i="2"/>
  <c r="T83" i="2"/>
  <c r="R83" i="2"/>
  <c r="P83" i="2"/>
  <c r="BK83" i="2"/>
  <c r="J83" i="2"/>
  <c r="BE83" i="2"/>
  <c r="BI80" i="2"/>
  <c r="F35" i="2"/>
  <c r="BD55" i="1" s="1"/>
  <c r="BD54" i="1" s="1"/>
  <c r="W33" i="1" s="1"/>
  <c r="BH80" i="2"/>
  <c r="F34" i="2" s="1"/>
  <c r="BC55" i="1" s="1"/>
  <c r="BC54" i="1" s="1"/>
  <c r="BG80" i="2"/>
  <c r="F33" i="2"/>
  <c r="BB55" i="1" s="1"/>
  <c r="BB54" i="1" s="1"/>
  <c r="BF80" i="2"/>
  <c r="J32" i="2" s="1"/>
  <c r="AW55" i="1" s="1"/>
  <c r="T80" i="2"/>
  <c r="T79" i="2"/>
  <c r="T78" i="2" s="1"/>
  <c r="T77" i="2" s="1"/>
  <c r="R80" i="2"/>
  <c r="P80" i="2"/>
  <c r="P79" i="2"/>
  <c r="P78" i="2" s="1"/>
  <c r="P77" i="2" s="1"/>
  <c r="AU55" i="1" s="1"/>
  <c r="AU54" i="1" s="1"/>
  <c r="BK80" i="2"/>
  <c r="BK79" i="2" s="1"/>
  <c r="J80" i="2"/>
  <c r="BE80" i="2" s="1"/>
  <c r="F71" i="2"/>
  <c r="E69" i="2"/>
  <c r="F48" i="2"/>
  <c r="E46" i="2"/>
  <c r="J22" i="2"/>
  <c r="E22" i="2"/>
  <c r="J74" i="2" s="1"/>
  <c r="J51" i="2"/>
  <c r="J21" i="2"/>
  <c r="J19" i="2"/>
  <c r="E19" i="2"/>
  <c r="J50" i="2" s="1"/>
  <c r="J73" i="2"/>
  <c r="J18" i="2"/>
  <c r="J16" i="2"/>
  <c r="E16" i="2"/>
  <c r="F74" i="2" s="1"/>
  <c r="J15" i="2"/>
  <c r="J13" i="2"/>
  <c r="E13" i="2"/>
  <c r="F73" i="2"/>
  <c r="F50" i="2"/>
  <c r="J12" i="2"/>
  <c r="J10" i="2"/>
  <c r="J71" i="2" s="1"/>
  <c r="J48" i="2"/>
  <c r="AS54" i="1"/>
  <c r="L50" i="1"/>
  <c r="AM50" i="1"/>
  <c r="AM49" i="1"/>
  <c r="L49" i="1"/>
  <c r="AM47" i="1"/>
  <c r="L47" i="1"/>
  <c r="L45" i="1"/>
  <c r="L44" i="1"/>
  <c r="J31" i="2" l="1"/>
  <c r="AV55" i="1" s="1"/>
  <c r="AT55" i="1" s="1"/>
  <c r="F31" i="2"/>
  <c r="AZ55" i="1" s="1"/>
  <c r="AZ54" i="1" s="1"/>
  <c r="W31" i="1"/>
  <c r="AX54" i="1"/>
  <c r="BK78" i="2"/>
  <c r="J79" i="2"/>
  <c r="J57" i="2" s="1"/>
  <c r="AY54" i="1"/>
  <c r="W32" i="1"/>
  <c r="F32" i="2"/>
  <c r="BA55" i="1" s="1"/>
  <c r="BA54" i="1" s="1"/>
  <c r="F51" i="2"/>
  <c r="J78" i="2" l="1"/>
  <c r="J56" i="2" s="1"/>
  <c r="BK77" i="2"/>
  <c r="J77" i="2" s="1"/>
  <c r="W29" i="1"/>
  <c r="AV54" i="1"/>
  <c r="W30" i="1"/>
  <c r="AW54" i="1"/>
  <c r="AK30" i="1" s="1"/>
  <c r="AT54" i="1" l="1"/>
  <c r="AK29" i="1"/>
  <c r="J55" i="2"/>
  <c r="J28" i="2"/>
  <c r="J37" i="2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<sst xmlns="http://schemas.openxmlformats.org/spreadsheetml/2006/main" count="2260" uniqueCount="381">
  <si>
    <t>Export Komplet</t>
  </si>
  <si>
    <t/>
  </si>
  <si>
    <t>2.0</t>
  </si>
  <si>
    <t>ZAMOK</t>
  </si>
  <si>
    <t>False</t>
  </si>
  <si>
    <t>{9b35ec88-cf18-477e-b10d-7abe0d5acd02}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</si>
  <si>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</si>
  <si>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</si>
  <si>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</si>
  <si>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</si>
  <si>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</si>
  <si>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</si>
  <si>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</si>
  <si>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</si>
  <si>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132019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</si>
  <si>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</si>
  <si>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</si>
  <si>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koleje č. 1 v úseku Přibyslav - Sázava u Žďáru - bez materiálu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</si>
  <si>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</si>
  <si>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</si>
  <si>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</si>
  <si>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</si>
  <si>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</si>
  <si>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</si>
  <si>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</si>
  <si>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</si>
  <si>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</si>
  <si>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</si>
  <si>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</si>
  <si>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</si>
  <si>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</si>
  <si>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</si>
  <si>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</si>
  <si>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</si>
  <si>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</si>
  <si>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</si>
  <si>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</si>
  <si>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</si>
  <si>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</si>
  <si>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</si>
  <si>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</si>
  <si>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</si>
  <si>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</si>
  <si>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</si>
  <si>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</si>
  <si>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</si>
  <si>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</si>
  <si>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</si>
  <si>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</si>
  <si>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</si>
  <si>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</si>
  <si>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</si>
  <si>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</si>
  <si>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</si>
  <si>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</si>
  <si>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</si>
  <si>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</si>
  <si>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</si>
  <si>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</si>
  <si>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</si>
  <si>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</si>
  <si>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</si>
  <si>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</si>
  <si>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</si>
  <si>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</si>
  <si>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</si>
  <si>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</si>
  <si>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</si>
  <si>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</si>
  <si>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</si>
  <si>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</si>
  <si>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</si>
  <si>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</si>
  <si>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</si>
  <si>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</si>
  <si>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</si>
  <si>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</si>
  <si>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</si>
  <si>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</si>
  <si>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</si>
  <si>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</si>
  <si>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</si>
  <si>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9 - Ostatní konstrukce a práce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</si>
  <si>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</si>
  <si>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</si>
  <si>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</si>
  <si>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</si>
  <si>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</si>
  <si>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</si>
  <si>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</si>
  <si>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</si>
  <si>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</si>
  <si>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</si>
  <si>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</si>
  <si>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</si>
  <si>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</si>
  <si>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</si>
  <si>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</si>
  <si>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</si>
  <si>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</si>
  <si>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</si>
  <si>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</si>
  <si>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</si>
  <si>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5905080110</t>
  </si>
  <si>
    <t>Ojedinělé čištění KL včetně lavičky (pod ložnou plochou pražce) lože otevřené</t>
  </si>
  <si>
    <t>m2</t>
  </si>
  <si>
    <t>Sborník UOŽI 01 2016</t>
  </si>
  <si>
    <t>4</t>
  </si>
  <si>
    <t>529329482</t>
  </si>
  <si>
    <t>VV</t>
  </si>
  <si>
    <t>Ruční čištění KL v km 100,400 - 100,450 (most)</t>
  </si>
  <si>
    <t>((100,450-100,400)*1000)*3,5</t>
  </si>
  <si>
    <t>5905085060</t>
  </si>
  <si>
    <t>Souvislé čištění KL koleje pražce betonové rozdělení "e"</t>
  </si>
  <si>
    <t>km</t>
  </si>
  <si>
    <t>-1509968051</t>
  </si>
  <si>
    <t>Čištění KL v km 97,933 - 98,253</t>
  </si>
  <si>
    <t>98,253-97,933</t>
  </si>
  <si>
    <t>Čištění KL v km 99,250 - 100,380</t>
  </si>
  <si>
    <t>100,380-99,250</t>
  </si>
  <si>
    <t>3</t>
  </si>
  <si>
    <t>5905105030</t>
  </si>
  <si>
    <t>Doplnění KL kamenivem souvisle strojně v koleji</t>
  </si>
  <si>
    <t>m3</t>
  </si>
  <si>
    <t>1031307189</t>
  </si>
  <si>
    <t>Doplnění KL při čištění KL v km 97,933 - 98,253; 99,250 - 100,380 a 100,400 - 100,450 (předpoklad 0,9 m3/m)</t>
  </si>
  <si>
    <t>((98,253-97,933)*1000)*0,9</t>
  </si>
  <si>
    <t>((100,380-99,250)*1000)*0,9</t>
  </si>
  <si>
    <t>((100,450-100,400)*1000)*0,9</t>
  </si>
  <si>
    <t>Doplnění KL při úpravě GPK v km 96,700 - 102,712 (předpoklad 0,2 m3/m)</t>
  </si>
  <si>
    <t>((102,712-96,700)*1000)*0,2</t>
  </si>
  <si>
    <t>M</t>
  </si>
  <si>
    <t>5955101000</t>
  </si>
  <si>
    <t>Železniční svršek-kolejové lože (KL) Kamenivo drcené štěrk frakce 31,5/63 třídy BI</t>
  </si>
  <si>
    <t>t</t>
  </si>
  <si>
    <t>8</t>
  </si>
  <si>
    <t>-1126779206</t>
  </si>
  <si>
    <t>Dodávka kameniva pro doplnění KL při čištění KL v km 97,933 - 98,253; 99,250 - 100,380 a 100,400 - 100,450</t>
  </si>
  <si>
    <t>(288+1017+45)*1,8</t>
  </si>
  <si>
    <t>Dodávka kameniva pro doplnění KL při úpravě GPK v km 96,700 - 102,712</t>
  </si>
  <si>
    <t>1202,4*1,8</t>
  </si>
  <si>
    <t>-0,32</t>
  </si>
  <si>
    <t>5905110010</t>
  </si>
  <si>
    <t>Snížení KL pod patou kolejnice v koleji</t>
  </si>
  <si>
    <t>213935419</t>
  </si>
  <si>
    <t>Snížení KL v místě úpravy GPK v km 96,700 - 102,712</t>
  </si>
  <si>
    <t>102,712-96,700</t>
  </si>
  <si>
    <t>6</t>
  </si>
  <si>
    <t>5906005125</t>
  </si>
  <si>
    <t>Ruční výměna pražce v KL otevřeném pražec betonový příčný vystrojený</t>
  </si>
  <si>
    <t>kus</t>
  </si>
  <si>
    <t>1247003896</t>
  </si>
  <si>
    <t>Výměna pražců v km 100,430 ("e" - 0,544 mm; 1 ks)</t>
  </si>
  <si>
    <t>Výměna pražců v km 101,200 - 101,265 ("e" - 0,544 mm; 26 ks)</t>
  </si>
  <si>
    <t>26</t>
  </si>
  <si>
    <t>Výměna pražců v km 101,400 - 101,550 ("e" - 0,544 mm; 100 ks)</t>
  </si>
  <si>
    <t>100</t>
  </si>
  <si>
    <t>Výměna pražců v km 102,400 - 102,690 ("e" - 0,544 mm; 214 ks)</t>
  </si>
  <si>
    <t>214</t>
  </si>
  <si>
    <t>7</t>
  </si>
  <si>
    <t>5906020120</t>
  </si>
  <si>
    <t>Souvislá výměna pražců v KL otevřeném i zapuštěném pražce betonové příčné vystrojené</t>
  </si>
  <si>
    <t>1204689040</t>
  </si>
  <si>
    <t>Výměna pražců v km 102,280 - 102,400 ("e" - 0,544 mm)</t>
  </si>
  <si>
    <t>220</t>
  </si>
  <si>
    <t>5906055040</t>
  </si>
  <si>
    <t>Příplatek za současnou výměnu pražce s podkladnicovým upevněním a pryžových podložek</t>
  </si>
  <si>
    <t>-69707305</t>
  </si>
  <si>
    <t>Příplatek k výměně pražců v km 100,430</t>
  </si>
  <si>
    <t>Příplatek k výměně pražců v km 101,200 - 101,265</t>
  </si>
  <si>
    <t>Příplatek k výměně pražců v km 101,400 - 101,550</t>
  </si>
  <si>
    <t>Příplatek k výměně pražců v km 102,280 - 102,400</t>
  </si>
  <si>
    <t>Příplatek k výměně pražců v km 102,400 - 102,690</t>
  </si>
  <si>
    <t>9</t>
  </si>
  <si>
    <t>5958158005</t>
  </si>
  <si>
    <t>Železniční svršek-upevňovadla Podložka pryžová pod patu kolejnice S49 183/126/6</t>
  </si>
  <si>
    <t>295011973</t>
  </si>
  <si>
    <t>Dodávka pryžových podložek při výměně pražců v km 100,430</t>
  </si>
  <si>
    <t>1*2</t>
  </si>
  <si>
    <t>Dodávka pryžových podložek při výměně pražců v km 101,200 - 101,265</t>
  </si>
  <si>
    <t>26*2</t>
  </si>
  <si>
    <t>Dodávka pryžových podložek při výměně pražců v km 101,400 - 101,550</t>
  </si>
  <si>
    <t>100*2</t>
  </si>
  <si>
    <t>Dodávka pryžových podložek při výměně pražců v km 102,280 - 102,400</t>
  </si>
  <si>
    <t>220*2</t>
  </si>
  <si>
    <t>Dodávka pryžových podložek při výměně pražců v km 102,400 - 102,690</t>
  </si>
  <si>
    <t>214*2</t>
  </si>
  <si>
    <t>10</t>
  </si>
  <si>
    <t>5908050010</t>
  </si>
  <si>
    <t>Výměna upevnění podkladnicového komplety</t>
  </si>
  <si>
    <t>úl.pl.</t>
  </si>
  <si>
    <t>2032176903</t>
  </si>
  <si>
    <t>Výměna kompletů a pryžových podložek v km 96,700 - 98,410 ("e" - 0,544 mm)</t>
  </si>
  <si>
    <t>3144*2</t>
  </si>
  <si>
    <t>11</t>
  </si>
  <si>
    <t>5907050020</t>
  </si>
  <si>
    <t>Dělení kolejnic řezáním nebo rozbroušením tv. S49</t>
  </si>
  <si>
    <t>1277836316</t>
  </si>
  <si>
    <t>Dělení kolejnic v km 97,300 - 97,950 (po 250 m - pro úpravu BK)</t>
  </si>
  <si>
    <t>(3+1)*2</t>
  </si>
  <si>
    <t>Dělení kolejnic v km 100,850 - 101,100 (po 250 m - pro úpravu BK)</t>
  </si>
  <si>
    <t>(1+1)*2</t>
  </si>
  <si>
    <t>Dělení kolejnic v km 101,510 - 102,710 (po 250 m - pro úpravu BK)</t>
  </si>
  <si>
    <t>(5+1)*2</t>
  </si>
  <si>
    <t>+ rezerva</t>
  </si>
  <si>
    <t>3*2</t>
  </si>
  <si>
    <t>12</t>
  </si>
  <si>
    <t>5910020130</t>
  </si>
  <si>
    <t>Svařování kolejnic termitem plný předehřev standardní spára svar jednotlivý tv. S49</t>
  </si>
  <si>
    <t>svar</t>
  </si>
  <si>
    <t>1245989692</t>
  </si>
  <si>
    <t>Svaření kolejnic v km 97,300 - 97,950 (po 250 m - pro úpravu BK)</t>
  </si>
  <si>
    <t>Svaření kolejnic v km 100,850 - 101,100 (po 250 m - pro úpravu BK)</t>
  </si>
  <si>
    <t>Svaření kolejnic v km 101,510 - 102,710 (po 250 m - pro úpravu BK)</t>
  </si>
  <si>
    <t>13</t>
  </si>
  <si>
    <t>5910035030</t>
  </si>
  <si>
    <t>Dosažení dovolené upínací teploty v BK prodloužením kolejnicového pásu v koleji tv. S49</t>
  </si>
  <si>
    <t>307479007</t>
  </si>
  <si>
    <t>Dosažení ÚT BK v km 97,300 - 97,950</t>
  </si>
  <si>
    <t>2*2</t>
  </si>
  <si>
    <t>Dosažení ÚT BK v km 100,850 - 101,100</t>
  </si>
  <si>
    <t>Dosažení ÚT BK v km 101,510 - 102,710</t>
  </si>
  <si>
    <t>14</t>
  </si>
  <si>
    <t>5910040040</t>
  </si>
  <si>
    <t>Umožnění volné dilatace kolejnice demontáž upevňovadel bez osazení kluzných podložek rozdělení pražců "e"</t>
  </si>
  <si>
    <t>m</t>
  </si>
  <si>
    <t>1037421685</t>
  </si>
  <si>
    <t>Umožnění volné dilatace kolejnic v km 97,300 - 97,950 (+ 50 m na každou stranu)</t>
  </si>
  <si>
    <t>((97,950-97,300)*1000)*2</t>
  </si>
  <si>
    <t>(50+50)*2</t>
  </si>
  <si>
    <t>Umožnění volné dilatace kolejnic v km 100,850 - 101,100 (+ 50 m na každou stranu)</t>
  </si>
  <si>
    <t>((101,100-100,850)*1000)*2</t>
  </si>
  <si>
    <t>Umožnění volné dilatace kolejnic v km 101,510 - 102,710 (+ 50 m na každou stranu)</t>
  </si>
  <si>
    <t>((102,710-101,510)*1000)*2</t>
  </si>
  <si>
    <t>5910040140</t>
  </si>
  <si>
    <t>Umožnění volné dilatace kolejnice montáž upevňovadel bez odstranění kluzných podložek rozdělení pražců "e"</t>
  </si>
  <si>
    <t>-2053547913</t>
  </si>
  <si>
    <t>16</t>
  </si>
  <si>
    <t>5909031020</t>
  </si>
  <si>
    <t>Úprava GPK koleje směrové a výškové uspořádání pražce betonové</t>
  </si>
  <si>
    <t>547466512</t>
  </si>
  <si>
    <t>Úprava GPK v km 96,700 - 102,712</t>
  </si>
  <si>
    <t>+ výběh v km 96,650 - 96,700</t>
  </si>
  <si>
    <t>96,700-96,650</t>
  </si>
  <si>
    <t>Ostatní konstrukce a práce</t>
  </si>
  <si>
    <t>17</t>
  </si>
  <si>
    <t>7497350720_R</t>
  </si>
  <si>
    <t xml:space="preserve">Výšková a směrová regulace troleje     </t>
  </si>
  <si>
    <t>512</t>
  </si>
  <si>
    <t>-850725285</t>
  </si>
  <si>
    <t>Úprava klikatosti TV v místě úpravy GPK v km 96,650 - 102,712</t>
  </si>
  <si>
    <t>(102,712-96,650)*1000</t>
  </si>
  <si>
    <t>18</t>
  </si>
  <si>
    <t>74973x15_R</t>
  </si>
  <si>
    <t xml:space="preserve">Demontáž a zpětná montáž zařízení trakčního vedení, svodů, propojení nebo ukolejnění na elektrizovaných tratích nebo v kolejových obvodech     </t>
  </si>
  <si>
    <t>kpl</t>
  </si>
  <si>
    <t>589558827</t>
  </si>
  <si>
    <t>19</t>
  </si>
  <si>
    <t>7592007120</t>
  </si>
  <si>
    <t>Demontáž informačního bodu MIB 6</t>
  </si>
  <si>
    <t>-1760090783</t>
  </si>
  <si>
    <t>20</t>
  </si>
  <si>
    <t>7592005120</t>
  </si>
  <si>
    <t>Montáž informačního bodu MIB 6</t>
  </si>
  <si>
    <t>832452448</t>
  </si>
  <si>
    <t>5906105020</t>
  </si>
  <si>
    <t>Demontáž pražce betonový</t>
  </si>
  <si>
    <t>1385771060</t>
  </si>
  <si>
    <t>Demontáž pražců SB8 z výměny v km 100,430</t>
  </si>
  <si>
    <t>Demontáž pražců SB5 z výměny v km 101,200 - 101,265</t>
  </si>
  <si>
    <t>Demontáž pražců SB5 z výměny v km 101,400 - 101,550</t>
  </si>
  <si>
    <t>Demontáž pražců SB8 z výměny v km 102,280 - 102,400</t>
  </si>
  <si>
    <t>Demontáž pražců SB8 z výměny v km 102,400 - 102,690</t>
  </si>
  <si>
    <t>22</t>
  </si>
  <si>
    <t>5999005010</t>
  </si>
  <si>
    <t>Třídění spojovacích a upevňovacích součástí</t>
  </si>
  <si>
    <t>2072459371</t>
  </si>
  <si>
    <t>Třídění upevňovadel z měněných pražců SB5/8 (21 kg/pražec)</t>
  </si>
  <si>
    <t>((1+26+100+220+214)*21)/1000</t>
  </si>
  <si>
    <t>Třídění měněných kompletů ŽS4 (1,4 kg/komplet)</t>
  </si>
  <si>
    <t>(12576*1,4)/1000</t>
  </si>
  <si>
    <t>Třídění měněných pryžových podložek S49 (0,182 kg/ks)</t>
  </si>
  <si>
    <t>((2+52+200+440+428)*0,182)/1000</t>
  </si>
  <si>
    <t>23</t>
  </si>
  <si>
    <t>5999005020</t>
  </si>
  <si>
    <t>Třídění pražců a kolejnicových podpor</t>
  </si>
  <si>
    <t>1647071484</t>
  </si>
  <si>
    <t>Třídění měněných pražců SB5/8 (270 kg/ks)</t>
  </si>
  <si>
    <t>((1+26+100+220+214)*270)/1000</t>
  </si>
  <si>
    <t>24</t>
  </si>
  <si>
    <t>9902900100</t>
  </si>
  <si>
    <t xml:space="preserve">Naložení  sypanin, drobného kusového materiálu, suti  </t>
  </si>
  <si>
    <t>1971666775</t>
  </si>
  <si>
    <t>Naložení kompletů ŽS4 na úložišti (1,4 kg/komplet)</t>
  </si>
  <si>
    <t>25</t>
  </si>
  <si>
    <t>9902900200</t>
  </si>
  <si>
    <t xml:space="preserve">Naložení  objemnějšího kusového materiálu, vybouraných hmot  </t>
  </si>
  <si>
    <t>120943978</t>
  </si>
  <si>
    <t>Naložení vystrojených betonových pražců SB8 na úložišti (270 kg/ks + 21 kg/pražec)</t>
  </si>
  <si>
    <t>((1+26+100+220+214)*(270+21))/1000</t>
  </si>
  <si>
    <t>9902100200</t>
  </si>
  <si>
    <t>Doprava dodávek zhotovitele, dodávek objednatele nebo výzisku mechanizací přes 3,5 t sypanin  do 20 km</t>
  </si>
  <si>
    <t>-798753208</t>
  </si>
  <si>
    <t>Doprava kameniva 31,5/63 pro doplnění po čištění KL na stavbu (1,8 t/m3)</t>
  </si>
  <si>
    <t>Doprava kameniva 31,5/63 pro doplnění při úpravě GPK na stavbu (1,8 t/m3)</t>
  </si>
  <si>
    <t>27</t>
  </si>
  <si>
    <t>9902200300</t>
  </si>
  <si>
    <t>Doprava dodávek zhotovitele, dodávek objednatele nebo výzisku mechanizací přes 3,5 t objemnějšího kusového materiálu do 30 km</t>
  </si>
  <si>
    <t>1390148318</t>
  </si>
  <si>
    <t>Doprava vystrojených betonových pražců SB8 na stavbu (270 kg/ks + 21 kg/pražec)</t>
  </si>
  <si>
    <t>Odvoz betonových pražců SB5/8 na skládku (270 kg/ks)</t>
  </si>
  <si>
    <t>Doprava pryžových podložek S49 na stavbu (0,182 kg/ks)</t>
  </si>
  <si>
    <t>Odvoz pryžových podložek S49 na skládku (0,182 kg/ks)</t>
  </si>
  <si>
    <t>Odvoz polyetylenových podložek na skládku (0,09 kg/ks)</t>
  </si>
  <si>
    <t>((2+52+200+440+428)*0,09)/1000</t>
  </si>
  <si>
    <t>28</t>
  </si>
  <si>
    <t>9902200400</t>
  </si>
  <si>
    <t>Doprava dodávek zhotovitele, dodávek objednatele nebo výzisku mechanizací přes 3,5 t objemnějšího kusového materiálu do 40 km</t>
  </si>
  <si>
    <t>1327348446</t>
  </si>
  <si>
    <t>Doprava kompletů ŽS4 na stavbu (1,4 kg/komplet)</t>
  </si>
  <si>
    <t>29</t>
  </si>
  <si>
    <t>9903200200</t>
  </si>
  <si>
    <t>Přeprava mechanizace na místo prováděných prací o hmotnosti přes 12 t do 200 km</t>
  </si>
  <si>
    <t>-640504574</t>
  </si>
  <si>
    <t>Doprava SČ, ASP a SSP na stavbu</t>
  </si>
  <si>
    <t>1+1+1</t>
  </si>
  <si>
    <t>30</t>
  </si>
  <si>
    <t>9909000400</t>
  </si>
  <si>
    <t xml:space="preserve">Poplatek za likvidaci plastových součástí   </t>
  </si>
  <si>
    <t>-2100369140</t>
  </si>
  <si>
    <t>Poplatek za skládku pryžových podložek S49 (0,182 kg/ks)</t>
  </si>
  <si>
    <t>Poplatek za skládku polyetylenových podložek (0,09 kg/ks)</t>
  </si>
  <si>
    <t>31</t>
  </si>
  <si>
    <t>9909000500</t>
  </si>
  <si>
    <t xml:space="preserve">Poplatek uložení odpadu betonových prefabrikátů  </t>
  </si>
  <si>
    <t>-793722135</t>
  </si>
  <si>
    <t>Poplatek za skládku betonových pražců SB5/8 (270 kg/ks)</t>
  </si>
  <si>
    <t>VRN</t>
  </si>
  <si>
    <t>Vedlejší rozpočtové náklady</t>
  </si>
  <si>
    <t>32</t>
  </si>
  <si>
    <t>022101001_R</t>
  </si>
  <si>
    <t>Geodetické práce Geodetické práce před opravou - zaměření pro projekt</t>
  </si>
  <si>
    <t>-1316637011</t>
  </si>
  <si>
    <t>33</t>
  </si>
  <si>
    <t>022101011_R</t>
  </si>
  <si>
    <t>Geodetické práce Geodetické práce v průběhu opravy</t>
  </si>
  <si>
    <t>-53703518</t>
  </si>
  <si>
    <t>34</t>
  </si>
  <si>
    <t>022101021_R</t>
  </si>
  <si>
    <t>Geodetické práce Geodetické práce po ukončení opravy</t>
  </si>
  <si>
    <t>581441007</t>
  </si>
  <si>
    <t>35</t>
  </si>
  <si>
    <t>022111011</t>
  </si>
  <si>
    <t>Geodetické práce Kontrola PPK při směrové a výškové úpravě koleje zaměřením APK trať dvoukolejná</t>
  </si>
  <si>
    <t>-1618544914</t>
  </si>
  <si>
    <t>36</t>
  </si>
  <si>
    <t>022121001_R</t>
  </si>
  <si>
    <t>Geodetické práce Diagnostika technické infrastruktury Vytýčení trasy inženýrských sítí</t>
  </si>
  <si>
    <t>1779570425</t>
  </si>
  <si>
    <t>37</t>
  </si>
  <si>
    <t>023101031_R</t>
  </si>
  <si>
    <t>Projektové práce Projektové práce v rozsahu ZRN (vyjma dále jmenované práce) přes 5 do 20 mil. Kč</t>
  </si>
  <si>
    <t>-206746703</t>
  </si>
  <si>
    <t>38</t>
  </si>
  <si>
    <t>023131001_R</t>
  </si>
  <si>
    <t>Projektové práce Dokumentace skutečného provedení železničního svršku a spodku</t>
  </si>
  <si>
    <t>-677403107</t>
  </si>
  <si>
    <t>39</t>
  </si>
  <si>
    <t>031101031_R</t>
  </si>
  <si>
    <t>Zařízení a vybavení staveniště při velikosti nákladů přes 5 do 20 mil. Kč</t>
  </si>
  <si>
    <t>1470599821</t>
  </si>
  <si>
    <t>40</t>
  </si>
  <si>
    <t>033131001</t>
  </si>
  <si>
    <t>Provozní vlivy Organizační zajištění prací při zřizování a udržování BK kolejí a výhybek</t>
  </si>
  <si>
    <t>297615503</t>
  </si>
  <si>
    <t>Úprava BK v km 97,300 - 97,950</t>
  </si>
  <si>
    <t>(97,950-97,300)*1000</t>
  </si>
  <si>
    <t>Úprava BK v km 100,850 - 101,100</t>
  </si>
  <si>
    <t>(101,100-100,850)*1000</t>
  </si>
  <si>
    <t>Úprava BK v km 101,510 - 102,710</t>
  </si>
  <si>
    <t>(102,710-101,510)*1000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</si>
</sst>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2" t="s">
        <v>14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19"/>
      <c r="AQ5" s="19"/>
      <c r="AR5" s="17"/>
      <c r="BE5" s="250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4" t="s">
        <v>17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19"/>
      <c r="AQ6" s="19"/>
      <c r="AR6" s="17"/>
      <c r="BE6" s="251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1"/>
      <c r="BS7" s="14" t="s">
        <v>6</v>
      </c>
    </row>
    <row r="8" spans="1:74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51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1"/>
      <c r="BS9" s="14" t="s">
        <v>6</v>
      </c>
    </row>
    <row r="10" spans="1:74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51"/>
      <c r="BS10" s="14" t="s">
        <v>6</v>
      </c>
    </row>
    <row r="11" spans="1:74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51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1"/>
      <c r="BS12" s="14" t="s">
        <v>6</v>
      </c>
    </row>
    <row r="13" spans="1:74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51"/>
      <c r="BS13" s="14" t="s">
        <v>6</v>
      </c>
    </row>
    <row r="14" spans="1:74">
      <c r="B14" s="18"/>
      <c r="C14" s="19"/>
      <c r="D14" s="19"/>
      <c r="E14" s="245" t="s">
        <v>27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51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1"/>
      <c r="BS15" s="14" t="s">
        <v>4</v>
      </c>
    </row>
    <row r="16" spans="1:74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51"/>
      <c r="BS16" s="14" t="s">
        <v>4</v>
      </c>
    </row>
    <row r="17" spans="2:7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51"/>
      <c r="BS17" s="14" t="s">
        <v>29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1"/>
      <c r="BS18" s="14" t="s">
        <v>6</v>
      </c>
    </row>
    <row r="19" spans="2:7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51"/>
      <c r="BS19" s="14" t="s">
        <v>6</v>
      </c>
    </row>
    <row r="20" spans="2:7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51"/>
      <c r="BS20" s="14" t="s">
        <v>29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1"/>
    </row>
    <row r="22" spans="2:7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1"/>
    </row>
    <row r="23" spans="2:71" ht="16.5" customHeight="1">
      <c r="B23" s="18"/>
      <c r="C23" s="19"/>
      <c r="D23" s="19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19"/>
      <c r="AP23" s="19"/>
      <c r="AQ23" s="19"/>
      <c r="AR23" s="17"/>
      <c r="BE23" s="251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1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1"/>
    </row>
    <row r="26" spans="2:71" s="1" customFormat="1" ht="25.9" customHeight="1">
      <c r="B26" s="31"/>
      <c r="C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2">
        <f>ROUND(AG54,2)</f>
        <v>0</v>
      </c>
      <c r="AL26" s="253"/>
      <c r="AM26" s="253"/>
      <c r="AN26" s="253"/>
      <c r="AO26" s="253"/>
      <c r="AP26" s="32"/>
      <c r="AQ26" s="32"/>
      <c r="AR26" s="35"/>
      <c r="BE26" s="251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51"/>
    </row>
    <row r="28" spans="2:71" s="1" customForma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8" t="s">
        <v>33</v>
      </c>
      <c r="M28" s="248"/>
      <c r="N28" s="248"/>
      <c r="O28" s="248"/>
      <c r="P28" s="248"/>
      <c r="Q28" s="32"/>
      <c r="R28" s="32"/>
      <c r="S28" s="32"/>
      <c r="T28" s="32"/>
      <c r="U28" s="32"/>
      <c r="V28" s="32"/>
      <c r="W28" s="248" t="s">
        <v>34</v>
      </c>
      <c r="X28" s="248"/>
      <c r="Y28" s="248"/>
      <c r="Z28" s="248"/>
      <c r="AA28" s="248"/>
      <c r="AB28" s="248"/>
      <c r="AC28" s="248"/>
      <c r="AD28" s="248"/>
      <c r="AE28" s="248"/>
      <c r="AF28" s="32"/>
      <c r="AG28" s="32"/>
      <c r="AH28" s="32"/>
      <c r="AI28" s="32"/>
      <c r="AJ28" s="32"/>
      <c r="AK28" s="248" t="s">
        <v>35</v>
      </c>
      <c r="AL28" s="248"/>
      <c r="AM28" s="248"/>
      <c r="AN28" s="248"/>
      <c r="AO28" s="248"/>
      <c r="AP28" s="32"/>
      <c r="AQ28" s="32"/>
      <c r="AR28" s="35"/>
      <c r="BE28" s="251"/>
    </row>
    <row r="29" spans="2:71" s="2" customFormat="1" ht="14.45" customHeight="1">
      <c r="B29" s="36"/>
      <c r="C29" s="37"/>
      <c r="D29" s="26" t="s">
        <v>36</v>
      </c>
      <c r="E29" s="37"/>
      <c r="F29" s="26" t="s">
        <v>37</v>
      </c>
      <c r="G29" s="37"/>
      <c r="H29" s="37"/>
      <c r="I29" s="37"/>
      <c r="J29" s="37"/>
      <c r="K29" s="37"/>
      <c r="L29" s="214">
        <v>0.21</v>
      </c>
      <c r="M29" s="215"/>
      <c r="N29" s="215"/>
      <c r="O29" s="215"/>
      <c r="P29" s="215"/>
      <c r="Q29" s="37"/>
      <c r="R29" s="37"/>
      <c r="S29" s="37"/>
      <c r="T29" s="37"/>
      <c r="U29" s="37"/>
      <c r="V29" s="37"/>
      <c r="W29" s="249">
        <f>ROUND(AZ54, 2)</f>
        <v>0</v>
      </c>
      <c r="X29" s="215"/>
      <c r="Y29" s="215"/>
      <c r="Z29" s="215"/>
      <c r="AA29" s="215"/>
      <c r="AB29" s="215"/>
      <c r="AC29" s="215"/>
      <c r="AD29" s="215"/>
      <c r="AE29" s="215"/>
      <c r="AF29" s="37"/>
      <c r="AG29" s="37"/>
      <c r="AH29" s="37"/>
      <c r="AI29" s="37"/>
      <c r="AJ29" s="37"/>
      <c r="AK29" s="249">
        <f>ROUND(AV54, 2)</f>
        <v>0</v>
      </c>
      <c r="AL29" s="215"/>
      <c r="AM29" s="215"/>
      <c r="AN29" s="215"/>
      <c r="AO29" s="215"/>
      <c r="AP29" s="37"/>
      <c r="AQ29" s="37"/>
      <c r="AR29" s="38"/>
      <c r="BE29" s="251"/>
    </row>
    <row r="30" spans="2:71" s="2" customFormat="1" ht="14.45" customHeight="1">
      <c r="B30" s="36"/>
      <c r="C30" s="37"/>
      <c r="D30" s="37"/>
      <c r="E30" s="37"/>
      <c r="F30" s="26" t="s">
        <v>38</v>
      </c>
      <c r="G30" s="37"/>
      <c r="H30" s="37"/>
      <c r="I30" s="37"/>
      <c r="J30" s="37"/>
      <c r="K30" s="37"/>
      <c r="L30" s="214">
        <v>0.15</v>
      </c>
      <c r="M30" s="215"/>
      <c r="N30" s="215"/>
      <c r="O30" s="215"/>
      <c r="P30" s="215"/>
      <c r="Q30" s="37"/>
      <c r="R30" s="37"/>
      <c r="S30" s="37"/>
      <c r="T30" s="37"/>
      <c r="U30" s="37"/>
      <c r="V30" s="37"/>
      <c r="W30" s="249">
        <f>ROUND(BA54,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37"/>
      <c r="AG30" s="37"/>
      <c r="AH30" s="37"/>
      <c r="AI30" s="37"/>
      <c r="AJ30" s="37"/>
      <c r="AK30" s="249">
        <f>ROUND(AW54, 2)</f>
        <v>0</v>
      </c>
      <c r="AL30" s="215"/>
      <c r="AM30" s="215"/>
      <c r="AN30" s="215"/>
      <c r="AO30" s="215"/>
      <c r="AP30" s="37"/>
      <c r="AQ30" s="37"/>
      <c r="AR30" s="38"/>
      <c r="BE30" s="251"/>
    </row>
    <row r="31" spans="2:71" s="2" customFormat="1" ht="14.45" hidden="1" customHeight="1">
      <c r="B31" s="36"/>
      <c r="C31" s="37"/>
      <c r="D31" s="37"/>
      <c r="E31" s="37"/>
      <c r="F31" s="26" t="s">
        <v>39</v>
      </c>
      <c r="G31" s="37"/>
      <c r="H31" s="37"/>
      <c r="I31" s="37"/>
      <c r="J31" s="37"/>
      <c r="K31" s="37"/>
      <c r="L31" s="214">
        <v>0.21</v>
      </c>
      <c r="M31" s="215"/>
      <c r="N31" s="215"/>
      <c r="O31" s="215"/>
      <c r="P31" s="215"/>
      <c r="Q31" s="37"/>
      <c r="R31" s="37"/>
      <c r="S31" s="37"/>
      <c r="T31" s="37"/>
      <c r="U31" s="37"/>
      <c r="V31" s="37"/>
      <c r="W31" s="249">
        <f>ROUND(BB54, 2)</f>
        <v>0</v>
      </c>
      <c r="X31" s="215"/>
      <c r="Y31" s="215"/>
      <c r="Z31" s="215"/>
      <c r="AA31" s="215"/>
      <c r="AB31" s="215"/>
      <c r="AC31" s="215"/>
      <c r="AD31" s="215"/>
      <c r="AE31" s="215"/>
      <c r="AF31" s="37"/>
      <c r="AG31" s="37"/>
      <c r="AH31" s="37"/>
      <c r="AI31" s="37"/>
      <c r="AJ31" s="37"/>
      <c r="AK31" s="249">
        <v>0</v>
      </c>
      <c r="AL31" s="215"/>
      <c r="AM31" s="215"/>
      <c r="AN31" s="215"/>
      <c r="AO31" s="215"/>
      <c r="AP31" s="37"/>
      <c r="AQ31" s="37"/>
      <c r="AR31" s="38"/>
      <c r="BE31" s="251"/>
    </row>
    <row r="32" spans="2:71" s="2" customFormat="1" ht="14.45" hidden="1" customHeight="1">
      <c r="B32" s="36"/>
      <c r="C32" s="37"/>
      <c r="D32" s="37"/>
      <c r="E32" s="37"/>
      <c r="F32" s="26" t="s">
        <v>40</v>
      </c>
      <c r="G32" s="37"/>
      <c r="H32" s="37"/>
      <c r="I32" s="37"/>
      <c r="J32" s="37"/>
      <c r="K32" s="37"/>
      <c r="L32" s="214">
        <v>0.15</v>
      </c>
      <c r="M32" s="215"/>
      <c r="N32" s="215"/>
      <c r="O32" s="215"/>
      <c r="P32" s="215"/>
      <c r="Q32" s="37"/>
      <c r="R32" s="37"/>
      <c r="S32" s="37"/>
      <c r="T32" s="37"/>
      <c r="U32" s="37"/>
      <c r="V32" s="37"/>
      <c r="W32" s="249">
        <f>ROUND(BC54, 2)</f>
        <v>0</v>
      </c>
      <c r="X32" s="215"/>
      <c r="Y32" s="215"/>
      <c r="Z32" s="215"/>
      <c r="AA32" s="215"/>
      <c r="AB32" s="215"/>
      <c r="AC32" s="215"/>
      <c r="AD32" s="215"/>
      <c r="AE32" s="215"/>
      <c r="AF32" s="37"/>
      <c r="AG32" s="37"/>
      <c r="AH32" s="37"/>
      <c r="AI32" s="37"/>
      <c r="AJ32" s="37"/>
      <c r="AK32" s="249">
        <v>0</v>
      </c>
      <c r="AL32" s="215"/>
      <c r="AM32" s="215"/>
      <c r="AN32" s="215"/>
      <c r="AO32" s="215"/>
      <c r="AP32" s="37"/>
      <c r="AQ32" s="37"/>
      <c r="AR32" s="38"/>
      <c r="BE32" s="251"/>
    </row>
    <row r="33" spans="2:57" s="2" customFormat="1" ht="14.45" hidden="1" customHeight="1">
      <c r="B33" s="36"/>
      <c r="C33" s="37"/>
      <c r="D33" s="37"/>
      <c r="E33" s="37"/>
      <c r="F33" s="26" t="s">
        <v>41</v>
      </c>
      <c r="G33" s="37"/>
      <c r="H33" s="37"/>
      <c r="I33" s="37"/>
      <c r="J33" s="37"/>
      <c r="K33" s="37"/>
      <c r="L33" s="214">
        <v>0</v>
      </c>
      <c r="M33" s="215"/>
      <c r="N33" s="215"/>
      <c r="O33" s="215"/>
      <c r="P33" s="215"/>
      <c r="Q33" s="37"/>
      <c r="R33" s="37"/>
      <c r="S33" s="37"/>
      <c r="T33" s="37"/>
      <c r="U33" s="37"/>
      <c r="V33" s="37"/>
      <c r="W33" s="249">
        <f>ROUND(BD54,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37"/>
      <c r="AG33" s="37"/>
      <c r="AH33" s="37"/>
      <c r="AI33" s="37"/>
      <c r="AJ33" s="37"/>
      <c r="AK33" s="249">
        <v>0</v>
      </c>
      <c r="AL33" s="215"/>
      <c r="AM33" s="215"/>
      <c r="AN33" s="215"/>
      <c r="AO33" s="215"/>
      <c r="AP33" s="37"/>
      <c r="AQ33" s="37"/>
      <c r="AR33" s="38"/>
      <c r="BE33" s="251"/>
    </row>
    <row r="34" spans="2:57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51"/>
    </row>
    <row r="35" spans="2:57" s="1" customFormat="1" ht="25.9" customHeight="1">
      <c r="B35" s="31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26" t="s">
        <v>44</v>
      </c>
      <c r="Y35" s="227"/>
      <c r="Z35" s="227"/>
      <c r="AA35" s="227"/>
      <c r="AB35" s="227"/>
      <c r="AC35" s="41"/>
      <c r="AD35" s="41"/>
      <c r="AE35" s="41"/>
      <c r="AF35" s="41"/>
      <c r="AG35" s="41"/>
      <c r="AH35" s="41"/>
      <c r="AI35" s="41"/>
      <c r="AJ35" s="41"/>
      <c r="AK35" s="228">
        <f>SUM(AK26:AK33)</f>
        <v>0</v>
      </c>
      <c r="AL35" s="227"/>
      <c r="AM35" s="227"/>
      <c r="AN35" s="227"/>
      <c r="AO35" s="229"/>
      <c r="AP35" s="39"/>
      <c r="AQ35" s="39"/>
      <c r="AR35" s="35"/>
    </row>
    <row r="36" spans="2:57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57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57" s="1" customFormat="1" ht="24.95" customHeight="1">
      <c r="B42" s="31"/>
      <c r="C42" s="20" t="s">
        <v>45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57" s="1" customFormat="1" ht="6.95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57" s="1" customFormat="1" ht="12" customHeight="1">
      <c r="B44" s="31"/>
      <c r="C44" s="26" t="s">
        <v>13</v>
      </c>
      <c r="D44" s="32"/>
      <c r="E44" s="32"/>
      <c r="F44" s="32"/>
      <c r="G44" s="32"/>
      <c r="H44" s="32"/>
      <c r="I44" s="32"/>
      <c r="J44" s="32"/>
      <c r="K44" s="32"/>
      <c r="L44" s="32" t="str">
        <f>K5</f>
        <v>132019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5"/>
    </row>
    <row r="45" spans="2:57" s="3" customFormat="1" ht="36.950000000000003" customHeight="1">
      <c r="B45" s="47"/>
      <c r="C45" s="48" t="s">
        <v>16</v>
      </c>
      <c r="D45" s="49"/>
      <c r="E45" s="49"/>
      <c r="F45" s="49"/>
      <c r="G45" s="49"/>
      <c r="H45" s="49"/>
      <c r="I45" s="49"/>
      <c r="J45" s="49"/>
      <c r="K45" s="49"/>
      <c r="L45" s="233" t="str">
        <f>K6</f>
        <v>Oprava koleje č. 1 v úseku Přibyslav - Sázava u Žďáru - bez materiálu</v>
      </c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49"/>
      <c r="AQ45" s="49"/>
      <c r="AR45" s="50"/>
    </row>
    <row r="46" spans="2:57" s="1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57" s="1" customFormat="1" ht="12" customHeight="1">
      <c r="B47" s="31"/>
      <c r="C47" s="26" t="s">
        <v>20</v>
      </c>
      <c r="D47" s="32"/>
      <c r="E47" s="32"/>
      <c r="F47" s="32"/>
      <c r="G47" s="32"/>
      <c r="H47" s="32"/>
      <c r="I47" s="32"/>
      <c r="J47" s="32"/>
      <c r="K47" s="32"/>
      <c r="L47" s="51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22</v>
      </c>
      <c r="AJ47" s="32"/>
      <c r="AK47" s="32"/>
      <c r="AL47" s="32"/>
      <c r="AM47" s="235" t="str">
        <f>IF(AN8= "","",AN8)</f>
        <v/>
      </c>
      <c r="AN47" s="235"/>
      <c r="AO47" s="32"/>
      <c r="AP47" s="32"/>
      <c r="AQ47" s="32"/>
      <c r="AR47" s="35"/>
    </row>
    <row r="48" spans="2:57" s="1" customFormat="1" ht="6.95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0" s="1" customFormat="1" ht="13.7" customHeight="1">
      <c r="B49" s="31"/>
      <c r="C49" s="26" t="s">
        <v>23</v>
      </c>
      <c r="D49" s="32"/>
      <c r="E49" s="32"/>
      <c r="F49" s="32"/>
      <c r="G49" s="32"/>
      <c r="H49" s="32"/>
      <c r="I49" s="32"/>
      <c r="J49" s="32"/>
      <c r="K49" s="32"/>
      <c r="L49" s="32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28</v>
      </c>
      <c r="AJ49" s="32"/>
      <c r="AK49" s="32"/>
      <c r="AL49" s="32"/>
      <c r="AM49" s="231" t="str">
        <f>IF(E17="","",E17)</f>
        <v xml:space="preserve"> </v>
      </c>
      <c r="AN49" s="232"/>
      <c r="AO49" s="232"/>
      <c r="AP49" s="232"/>
      <c r="AQ49" s="32"/>
      <c r="AR49" s="35"/>
      <c r="AS49" s="236" t="s">
        <v>46</v>
      </c>
      <c r="AT49" s="237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pans="1:90" s="1" customFormat="1" ht="13.7" customHeight="1">
      <c r="B50" s="31"/>
      <c r="C50" s="26" t="s">
        <v>26</v>
      </c>
      <c r="D50" s="32"/>
      <c r="E50" s="32"/>
      <c r="F50" s="32"/>
      <c r="G50" s="32"/>
      <c r="H50" s="32"/>
      <c r="I50" s="32"/>
      <c r="J50" s="32"/>
      <c r="K50" s="32"/>
      <c r="L50" s="32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30</v>
      </c>
      <c r="AJ50" s="32"/>
      <c r="AK50" s="32"/>
      <c r="AL50" s="32"/>
      <c r="AM50" s="231" t="str">
        <f>IF(E20="","",E20)</f>
        <v xml:space="preserve"> </v>
      </c>
      <c r="AN50" s="232"/>
      <c r="AO50" s="232"/>
      <c r="AP50" s="232"/>
      <c r="AQ50" s="32"/>
      <c r="AR50" s="35"/>
      <c r="AS50" s="238"/>
      <c r="AT50" s="239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pans="1:90" s="1" customFormat="1" ht="10.9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40"/>
      <c r="AT51" s="241"/>
      <c r="AU51" s="57"/>
      <c r="AV51" s="57"/>
      <c r="AW51" s="57"/>
      <c r="AX51" s="57"/>
      <c r="AY51" s="57"/>
      <c r="AZ51" s="57"/>
      <c r="BA51" s="57"/>
      <c r="BB51" s="57"/>
      <c r="BC51" s="57"/>
      <c r="BD51" s="58"/>
    </row>
    <row r="52" spans="1:90" s="1" customFormat="1" ht="29.25" customHeight="1">
      <c r="B52" s="31"/>
      <c r="C52" s="216" t="s">
        <v>47</v>
      </c>
      <c r="D52" s="217"/>
      <c r="E52" s="217"/>
      <c r="F52" s="217"/>
      <c r="G52" s="217"/>
      <c r="H52" s="59"/>
      <c r="I52" s="218" t="s">
        <v>48</v>
      </c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9" t="s">
        <v>49</v>
      </c>
      <c r="AH52" s="217"/>
      <c r="AI52" s="217"/>
      <c r="AJ52" s="217"/>
      <c r="AK52" s="217"/>
      <c r="AL52" s="217"/>
      <c r="AM52" s="217"/>
      <c r="AN52" s="218" t="s">
        <v>50</v>
      </c>
      <c r="AO52" s="217"/>
      <c r="AP52" s="220"/>
      <c r="AQ52" s="60" t="s">
        <v>51</v>
      </c>
      <c r="AR52" s="35"/>
      <c r="AS52" s="61" t="s">
        <v>52</v>
      </c>
      <c r="AT52" s="62" t="s">
        <v>53</v>
      </c>
      <c r="AU52" s="62" t="s">
        <v>54</v>
      </c>
      <c r="AV52" s="62" t="s">
        <v>55</v>
      </c>
      <c r="AW52" s="62" t="s">
        <v>56</v>
      </c>
      <c r="AX52" s="62" t="s">
        <v>57</v>
      </c>
      <c r="AY52" s="62" t="s">
        <v>58</v>
      </c>
      <c r="AZ52" s="62" t="s">
        <v>59</v>
      </c>
      <c r="BA52" s="62" t="s">
        <v>60</v>
      </c>
      <c r="BB52" s="62" t="s">
        <v>61</v>
      </c>
      <c r="BC52" s="62" t="s">
        <v>62</v>
      </c>
      <c r="BD52" s="63" t="s">
        <v>63</v>
      </c>
    </row>
    <row r="53" spans="1:90" s="1" customFormat="1" ht="10.9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4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6"/>
    </row>
    <row r="54" spans="1:90" s="4" customFormat="1" ht="32.450000000000003" customHeight="1">
      <c r="B54" s="67"/>
      <c r="C54" s="68" t="s">
        <v>64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224">
        <f>ROUND(AG55,2)</f>
        <v>0</v>
      </c>
      <c r="AH54" s="224"/>
      <c r="AI54" s="224"/>
      <c r="AJ54" s="224"/>
      <c r="AK54" s="224"/>
      <c r="AL54" s="224"/>
      <c r="AM54" s="224"/>
      <c r="AN54" s="225">
        <f>SUM(AG54,AT54)</f>
        <v>0</v>
      </c>
      <c r="AO54" s="225"/>
      <c r="AP54" s="225"/>
      <c r="AQ54" s="71" t="s">
        <v>1</v>
      </c>
      <c r="AR54" s="72"/>
      <c r="AS54" s="73">
        <f>ROUND(AS55,2)</f>
        <v>0</v>
      </c>
      <c r="AT54" s="74">
        <f>ROUND(SUM(AV54:AW54),2)</f>
        <v>0</v>
      </c>
      <c r="AU54" s="75">
        <f>ROUND(AU55,5)</f>
        <v>0</v>
      </c>
      <c r="AV54" s="74">
        <f>ROUND(AZ54*L29,2)</f>
        <v>0</v>
      </c>
      <c r="AW54" s="74">
        <f>ROUND(BA54*L30,2)</f>
        <v>0</v>
      </c>
      <c r="AX54" s="74">
        <f>ROUND(BB54*L29,2)</f>
        <v>0</v>
      </c>
      <c r="AY54" s="74">
        <f>ROUND(BC54*L30,2)</f>
        <v>0</v>
      </c>
      <c r="AZ54" s="74">
        <f>ROUND(AZ55,2)</f>
        <v>0</v>
      </c>
      <c r="BA54" s="74">
        <f>ROUND(BA55,2)</f>
        <v>0</v>
      </c>
      <c r="BB54" s="74">
        <f>ROUND(BB55,2)</f>
        <v>0</v>
      </c>
      <c r="BC54" s="74">
        <f>ROUND(BC55,2)</f>
        <v>0</v>
      </c>
      <c r="BD54" s="76">
        <f>ROUND(BD55,2)</f>
        <v>0</v>
      </c>
      <c r="BS54" s="77" t="s">
        <v>65</v>
      </c>
      <c r="BT54" s="77" t="s">
        <v>66</v>
      </c>
      <c r="BV54" s="77" t="s">
        <v>67</v>
      </c>
      <c r="BW54" s="77" t="s">
        <v>5</v>
      </c>
      <c r="BX54" s="77" t="s">
        <v>68</v>
      </c>
      <c r="CL54" s="77" t="s">
        <v>1</v>
      </c>
    </row>
    <row r="55" spans="1:90" s="5" customFormat="1" ht="27" customHeight="1">
      <c r="A55" s="78" t="s">
        <v>69</v>
      </c>
      <c r="B55" s="79"/>
      <c r="C55" s="80"/>
      <c r="D55" s="223" t="s">
        <v>14</v>
      </c>
      <c r="E55" s="223"/>
      <c r="F55" s="223"/>
      <c r="G55" s="223"/>
      <c r="H55" s="223"/>
      <c r="I55" s="81"/>
      <c r="J55" s="223" t="s">
        <v>17</v>
      </c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1">
        <f>'132019 - Oprava koleje č....'!J28</f>
        <v>0</v>
      </c>
      <c r="AH55" s="222"/>
      <c r="AI55" s="222"/>
      <c r="AJ55" s="222"/>
      <c r="AK55" s="222"/>
      <c r="AL55" s="222"/>
      <c r="AM55" s="222"/>
      <c r="AN55" s="221">
        <f>SUM(AG55,AT55)</f>
        <v>0</v>
      </c>
      <c r="AO55" s="222"/>
      <c r="AP55" s="222"/>
      <c r="AQ55" s="82" t="s">
        <v>70</v>
      </c>
      <c r="AR55" s="83"/>
      <c r="AS55" s="84">
        <v>0</v>
      </c>
      <c r="AT55" s="85">
        <f>ROUND(SUM(AV55:AW55),2)</f>
        <v>0</v>
      </c>
      <c r="AU55" s="86">
        <f>'132019 - Oprava koleje č....'!P77</f>
        <v>0</v>
      </c>
      <c r="AV55" s="85">
        <f>'132019 - Oprava koleje č....'!J31</f>
        <v>0</v>
      </c>
      <c r="AW55" s="85">
        <f>'132019 - Oprava koleje č....'!J32</f>
        <v>0</v>
      </c>
      <c r="AX55" s="85">
        <f>'132019 - Oprava koleje č....'!J33</f>
        <v>0</v>
      </c>
      <c r="AY55" s="85">
        <f>'132019 - Oprava koleje č....'!J34</f>
        <v>0</v>
      </c>
      <c r="AZ55" s="85">
        <f>'132019 - Oprava koleje č....'!F31</f>
        <v>0</v>
      </c>
      <c r="BA55" s="85">
        <f>'132019 - Oprava koleje č....'!F32</f>
        <v>0</v>
      </c>
      <c r="BB55" s="85">
        <f>'132019 - Oprava koleje č....'!F33</f>
        <v>0</v>
      </c>
      <c r="BC55" s="85">
        <f>'132019 - Oprava koleje č....'!F34</f>
        <v>0</v>
      </c>
      <c r="BD55" s="87">
        <f>'132019 - Oprava koleje č....'!F35</f>
        <v>0</v>
      </c>
      <c r="BT55" s="88" t="s">
        <v>71</v>
      </c>
      <c r="BU55" s="88" t="s">
        <v>72</v>
      </c>
      <c r="BV55" s="88" t="s">
        <v>67</v>
      </c>
      <c r="BW55" s="88" t="s">
        <v>5</v>
      </c>
      <c r="BX55" s="88" t="s">
        <v>68</v>
      </c>
      <c r="CL55" s="88" t="s">
        <v>1</v>
      </c>
    </row>
    <row r="56" spans="1:90" s="1" customFormat="1" ht="30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</row>
    <row r="57" spans="1:90" s="1" customFormat="1" ht="6.95" customHeight="1"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</row>
  </sheetData>
  <sheetProtection algorithmName="SHA-512" hashValue="lNDyH6FlG3bQcJatJNU1enrEAOOLdc1EgVZLU6X6KhA5oP/m97q7fak1P4bKkZaJSlVZNdXOQglCoFL0KSi/pw==" saltValue="fq3u1zntvilYGoJdg+IbeiW/PztyR4/hQJXz4/O1Uorx0b8Jgm+PI0XroFO/1X+kRYqTV115nEHuNfW9a54waA==" spinCount="100000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30:P30"/>
    <mergeCell ref="L31:P31"/>
    <mergeCell ref="L32:P32"/>
    <mergeCell ref="L33:P33"/>
    <mergeCell ref="C52:G52"/>
    <mergeCell ref="I52:AF52"/>
    <mergeCell ref="X35:AB35"/>
  </mergeCells>
  <hyperlinks>
    <hyperlink ref="A55" location="'132019 - Oprava koleje č.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72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9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4" t="s">
        <v>5</v>
      </c>
    </row>
    <row r="3" spans="2:46" ht="6.95" hidden="1" customHeight="1"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AT3" s="14" t="s">
        <v>73</v>
      </c>
    </row>
    <row r="4" spans="2:46" ht="24.95" hidden="1" customHeight="1">
      <c r="B4" s="17"/>
      <c r="D4" s="93" t="s">
        <v>74</v>
      </c>
      <c r="L4" s="17"/>
      <c r="M4" s="21" t="s">
        <v>10</v>
      </c>
      <c r="AT4" s="14" t="s">
        <v>4</v>
      </c>
    </row>
    <row r="5" spans="2:46" ht="6.95" hidden="1" customHeight="1">
      <c r="B5" s="17"/>
      <c r="L5" s="17"/>
    </row>
    <row r="6" spans="2:46" s="1" customFormat="1" ht="12" hidden="1" customHeight="1">
      <c r="B6" s="35"/>
      <c r="D6" s="94" t="s">
        <v>16</v>
      </c>
      <c r="I6" s="95"/>
      <c r="L6" s="35"/>
    </row>
    <row r="7" spans="2:46" s="1" customFormat="1" ht="36.950000000000003" hidden="1" customHeight="1">
      <c r="B7" s="35"/>
      <c r="E7" s="254" t="s">
        <v>17</v>
      </c>
      <c r="F7" s="255"/>
      <c r="G7" s="255"/>
      <c r="H7" s="255"/>
      <c r="I7" s="95"/>
      <c r="L7" s="35"/>
    </row>
    <row r="8" spans="2:46" s="1" customFormat="1" hidden="1">
      <c r="B8" s="35"/>
      <c r="I8" s="95"/>
      <c r="L8" s="35"/>
    </row>
    <row r="9" spans="2:46" s="1" customFormat="1" ht="12" hidden="1" customHeight="1">
      <c r="B9" s="35"/>
      <c r="D9" s="94" t="s">
        <v>18</v>
      </c>
      <c r="F9" s="14" t="s">
        <v>1</v>
      </c>
      <c r="I9" s="96" t="s">
        <v>19</v>
      </c>
      <c r="J9" s="14" t="s">
        <v>1</v>
      </c>
      <c r="L9" s="35"/>
    </row>
    <row r="10" spans="2:46" s="1" customFormat="1" ht="12" hidden="1" customHeight="1">
      <c r="B10" s="35"/>
      <c r="D10" s="94" t="s">
        <v>20</v>
      </c>
      <c r="F10" s="14" t="s">
        <v>21</v>
      </c>
      <c r="I10" s="96" t="s">
        <v>22</v>
      </c>
      <c r="J10" s="97">
        <f>'Rekapitulace stavby'!AN8</f>
        <v>0</v>
      </c>
      <c r="L10" s="35"/>
    </row>
    <row r="11" spans="2:46" s="1" customFormat="1" ht="10.9" hidden="1" customHeight="1">
      <c r="B11" s="35"/>
      <c r="I11" s="95"/>
      <c r="L11" s="35"/>
    </row>
    <row r="12" spans="2:46" s="1" customFormat="1" ht="12" hidden="1" customHeight="1">
      <c r="B12" s="35"/>
      <c r="D12" s="94" t="s">
        <v>23</v>
      </c>
      <c r="I12" s="96" t="s">
        <v>24</v>
      </c>
      <c r="J12" s="14" t="str">
        <f>IF('Rekapitulace stavby'!AN10="","",'Rekapitulace stavby'!AN10)</f>
        <v/>
      </c>
      <c r="L12" s="35"/>
    </row>
    <row r="13" spans="2:46" s="1" customFormat="1" ht="18" hidden="1" customHeight="1">
      <c r="B13" s="35"/>
      <c r="E13" s="14" t="str">
        <f>IF('Rekapitulace stavby'!E11="","",'Rekapitulace stavby'!E11)</f>
        <v xml:space="preserve"> </v>
      </c>
      <c r="I13" s="96" t="s">
        <v>25</v>
      </c>
      <c r="J13" s="14" t="str">
        <f>IF('Rekapitulace stavby'!AN11="","",'Rekapitulace stavby'!AN11)</f>
        <v/>
      </c>
      <c r="L13" s="35"/>
    </row>
    <row r="14" spans="2:46" s="1" customFormat="1" ht="6.95" hidden="1" customHeight="1">
      <c r="B14" s="35"/>
      <c r="I14" s="95"/>
      <c r="L14" s="35"/>
    </row>
    <row r="15" spans="2:46" s="1" customFormat="1" ht="12" hidden="1" customHeight="1">
      <c r="B15" s="35"/>
      <c r="D15" s="94" t="s">
        <v>26</v>
      </c>
      <c r="I15" s="96" t="s">
        <v>24</v>
      </c>
      <c r="J15" s="27" t="str">
        <f>'Rekapitulace stavby'!AN13</f>
        <v>Vyplň údaj</v>
      </c>
      <c r="L15" s="35"/>
    </row>
    <row r="16" spans="2:46" s="1" customFormat="1" ht="18" hidden="1" customHeight="1">
      <c r="B16" s="35"/>
      <c r="E16" s="256" t="str">
        <f>'Rekapitulace stavby'!E14</f>
        <v>Vyplň údaj</v>
      </c>
      <c r="F16" s="257"/>
      <c r="G16" s="257"/>
      <c r="H16" s="257"/>
      <c r="I16" s="96" t="s">
        <v>25</v>
      </c>
      <c r="J16" s="27" t="str">
        <f>'Rekapitulace stavby'!AN14</f>
        <v>Vyplň údaj</v>
      </c>
      <c r="L16" s="35"/>
    </row>
    <row r="17" spans="2:12" s="1" customFormat="1" ht="6.95" hidden="1" customHeight="1">
      <c r="B17" s="35"/>
      <c r="I17" s="95"/>
      <c r="L17" s="35"/>
    </row>
    <row r="18" spans="2:12" s="1" customFormat="1" ht="12" hidden="1" customHeight="1">
      <c r="B18" s="35"/>
      <c r="D18" s="94" t="s">
        <v>28</v>
      </c>
      <c r="I18" s="96" t="s">
        <v>24</v>
      </c>
      <c r="J18" s="14" t="str">
        <f>IF('Rekapitulace stavby'!AN16="","",'Rekapitulace stavby'!AN16)</f>
        <v/>
      </c>
      <c r="L18" s="35"/>
    </row>
    <row r="19" spans="2:12" s="1" customFormat="1" ht="18" hidden="1" customHeight="1">
      <c r="B19" s="35"/>
      <c r="E19" s="14" t="str">
        <f>IF('Rekapitulace stavby'!E17="","",'Rekapitulace stavby'!E17)</f>
        <v xml:space="preserve"> </v>
      </c>
      <c r="I19" s="96" t="s">
        <v>25</v>
      </c>
      <c r="J19" s="14" t="str">
        <f>IF('Rekapitulace stavby'!AN17="","",'Rekapitulace stavby'!AN17)</f>
        <v/>
      </c>
      <c r="L19" s="35"/>
    </row>
    <row r="20" spans="2:12" s="1" customFormat="1" ht="6.95" hidden="1" customHeight="1">
      <c r="B20" s="35"/>
      <c r="I20" s="95"/>
      <c r="L20" s="35"/>
    </row>
    <row r="21" spans="2:12" s="1" customFormat="1" ht="12" hidden="1" customHeight="1">
      <c r="B21" s="35"/>
      <c r="D21" s="94" t="s">
        <v>30</v>
      </c>
      <c r="I21" s="96" t="s">
        <v>24</v>
      </c>
      <c r="J21" s="14" t="str">
        <f>IF('Rekapitulace stavby'!AN19="","",'Rekapitulace stavby'!AN19)</f>
        <v/>
      </c>
      <c r="L21" s="35"/>
    </row>
    <row r="22" spans="2:12" s="1" customFormat="1" ht="18" hidden="1" customHeight="1">
      <c r="B22" s="35"/>
      <c r="E22" s="14" t="str">
        <f>IF('Rekapitulace stavby'!E20="","",'Rekapitulace stavby'!E20)</f>
        <v xml:space="preserve"> </v>
      </c>
      <c r="I22" s="96" t="s">
        <v>25</v>
      </c>
      <c r="J22" s="14" t="str">
        <f>IF('Rekapitulace stavby'!AN20="","",'Rekapitulace stavby'!AN20)</f>
        <v/>
      </c>
      <c r="L22" s="35"/>
    </row>
    <row r="23" spans="2:12" s="1" customFormat="1" ht="6.95" hidden="1" customHeight="1">
      <c r="B23" s="35"/>
      <c r="I23" s="95"/>
      <c r="L23" s="35"/>
    </row>
    <row r="24" spans="2:12" s="1" customFormat="1" ht="12" hidden="1" customHeight="1">
      <c r="B24" s="35"/>
      <c r="D24" s="94" t="s">
        <v>31</v>
      </c>
      <c r="I24" s="95"/>
      <c r="L24" s="35"/>
    </row>
    <row r="25" spans="2:12" s="6" customFormat="1" ht="16.5" hidden="1" customHeight="1">
      <c r="B25" s="98"/>
      <c r="E25" s="258" t="s">
        <v>1</v>
      </c>
      <c r="F25" s="258"/>
      <c r="G25" s="258"/>
      <c r="H25" s="258"/>
      <c r="I25" s="99"/>
      <c r="L25" s="98"/>
    </row>
    <row r="26" spans="2:12" s="1" customFormat="1" ht="6.95" hidden="1" customHeight="1">
      <c r="B26" s="35"/>
      <c r="I26" s="95"/>
      <c r="L26" s="35"/>
    </row>
    <row r="27" spans="2:12" s="1" customFormat="1" ht="6.95" hidden="1" customHeight="1">
      <c r="B27" s="35"/>
      <c r="D27" s="53"/>
      <c r="E27" s="53"/>
      <c r="F27" s="53"/>
      <c r="G27" s="53"/>
      <c r="H27" s="53"/>
      <c r="I27" s="100"/>
      <c r="J27" s="53"/>
      <c r="K27" s="53"/>
      <c r="L27" s="35"/>
    </row>
    <row r="28" spans="2:12" s="1" customFormat="1" ht="25.35" hidden="1" customHeight="1">
      <c r="B28" s="35"/>
      <c r="D28" s="101" t="s">
        <v>32</v>
      </c>
      <c r="I28" s="95"/>
      <c r="J28" s="102">
        <f>ROUND(J77, 2)</f>
        <v>0</v>
      </c>
      <c r="L28" s="35"/>
    </row>
    <row r="29" spans="2:12" s="1" customFormat="1" ht="6.95" hidden="1" customHeight="1">
      <c r="B29" s="35"/>
      <c r="D29" s="53"/>
      <c r="E29" s="53"/>
      <c r="F29" s="53"/>
      <c r="G29" s="53"/>
      <c r="H29" s="53"/>
      <c r="I29" s="100"/>
      <c r="J29" s="53"/>
      <c r="K29" s="53"/>
      <c r="L29" s="35"/>
    </row>
    <row r="30" spans="2:12" s="1" customFormat="1" ht="14.45" hidden="1" customHeight="1">
      <c r="B30" s="35"/>
      <c r="F30" s="103" t="s">
        <v>34</v>
      </c>
      <c r="I30" s="104" t="s">
        <v>33</v>
      </c>
      <c r="J30" s="103" t="s">
        <v>35</v>
      </c>
      <c r="L30" s="35"/>
    </row>
    <row r="31" spans="2:12" s="1" customFormat="1" ht="14.45" hidden="1" customHeight="1">
      <c r="B31" s="35"/>
      <c r="D31" s="94" t="s">
        <v>36</v>
      </c>
      <c r="E31" s="94" t="s">
        <v>37</v>
      </c>
      <c r="F31" s="105">
        <f>ROUND((SUM(BE77:BE271)),  2)</f>
        <v>0</v>
      </c>
      <c r="I31" s="106">
        <v>0.21</v>
      </c>
      <c r="J31" s="105">
        <f>ROUND(((SUM(BE77:BE271))*I31),  2)</f>
        <v>0</v>
      </c>
      <c r="L31" s="35"/>
    </row>
    <row r="32" spans="2:12" s="1" customFormat="1" ht="14.45" hidden="1" customHeight="1">
      <c r="B32" s="35"/>
      <c r="E32" s="94" t="s">
        <v>38</v>
      </c>
      <c r="F32" s="105">
        <f>ROUND((SUM(BF77:BF271)),  2)</f>
        <v>0</v>
      </c>
      <c r="I32" s="106">
        <v>0.15</v>
      </c>
      <c r="J32" s="105">
        <f>ROUND(((SUM(BF77:BF271))*I32),  2)</f>
        <v>0</v>
      </c>
      <c r="L32" s="35"/>
    </row>
    <row r="33" spans="2:12" s="1" customFormat="1" ht="14.45" hidden="1" customHeight="1">
      <c r="B33" s="35"/>
      <c r="E33" s="94" t="s">
        <v>39</v>
      </c>
      <c r="F33" s="105">
        <f>ROUND((SUM(BG77:BG271)),  2)</f>
        <v>0</v>
      </c>
      <c r="I33" s="106">
        <v>0.21</v>
      </c>
      <c r="J33" s="105">
        <f>0</f>
        <v>0</v>
      </c>
      <c r="L33" s="35"/>
    </row>
    <row r="34" spans="2:12" s="1" customFormat="1" ht="14.45" hidden="1" customHeight="1">
      <c r="B34" s="35"/>
      <c r="E34" s="94" t="s">
        <v>40</v>
      </c>
      <c r="F34" s="105">
        <f>ROUND((SUM(BH77:BH271)),  2)</f>
        <v>0</v>
      </c>
      <c r="I34" s="106">
        <v>0.15</v>
      </c>
      <c r="J34" s="105">
        <f>0</f>
        <v>0</v>
      </c>
      <c r="L34" s="35"/>
    </row>
    <row r="35" spans="2:12" s="1" customFormat="1" ht="14.45" hidden="1" customHeight="1">
      <c r="B35" s="35"/>
      <c r="E35" s="94" t="s">
        <v>41</v>
      </c>
      <c r="F35" s="105">
        <f>ROUND((SUM(BI77:BI271)),  2)</f>
        <v>0</v>
      </c>
      <c r="I35" s="106">
        <v>0</v>
      </c>
      <c r="J35" s="105">
        <f>0</f>
        <v>0</v>
      </c>
      <c r="L35" s="35"/>
    </row>
    <row r="36" spans="2:12" s="1" customFormat="1" ht="6.95" hidden="1" customHeight="1">
      <c r="B36" s="35"/>
      <c r="I36" s="95"/>
      <c r="L36" s="35"/>
    </row>
    <row r="37" spans="2:12" s="1" customFormat="1" ht="25.35" hidden="1" customHeight="1">
      <c r="B37" s="35"/>
      <c r="C37" s="107"/>
      <c r="D37" s="108" t="s">
        <v>42</v>
      </c>
      <c r="E37" s="109"/>
      <c r="F37" s="109"/>
      <c r="G37" s="110" t="s">
        <v>43</v>
      </c>
      <c r="H37" s="111" t="s">
        <v>44</v>
      </c>
      <c r="I37" s="112"/>
      <c r="J37" s="113">
        <f>SUM(J28:J35)</f>
        <v>0</v>
      </c>
      <c r="K37" s="114"/>
      <c r="L37" s="35"/>
    </row>
    <row r="38" spans="2:12" s="1" customFormat="1" ht="14.45" hidden="1" customHeight="1">
      <c r="B38" s="115"/>
      <c r="C38" s="116"/>
      <c r="D38" s="116"/>
      <c r="E38" s="116"/>
      <c r="F38" s="116"/>
      <c r="G38" s="116"/>
      <c r="H38" s="116"/>
      <c r="I38" s="117"/>
      <c r="J38" s="116"/>
      <c r="K38" s="116"/>
      <c r="L38" s="35"/>
    </row>
    <row r="39" spans="2:12" hidden="1"/>
    <row r="40" spans="2:12" hidden="1"/>
    <row r="41" spans="2:12" hidden="1"/>
    <row r="42" spans="2:12" s="1" customFormat="1" ht="6.95" customHeight="1">
      <c r="B42" s="118"/>
      <c r="C42" s="119"/>
      <c r="D42" s="119"/>
      <c r="E42" s="119"/>
      <c r="F42" s="119"/>
      <c r="G42" s="119"/>
      <c r="H42" s="119"/>
      <c r="I42" s="120"/>
      <c r="J42" s="119"/>
      <c r="K42" s="119"/>
      <c r="L42" s="35"/>
    </row>
    <row r="43" spans="2:12" s="1" customFormat="1" ht="24.95" customHeight="1">
      <c r="B43" s="31"/>
      <c r="C43" s="20" t="s">
        <v>75</v>
      </c>
      <c r="D43" s="32"/>
      <c r="E43" s="32"/>
      <c r="F43" s="32"/>
      <c r="G43" s="32"/>
      <c r="H43" s="32"/>
      <c r="I43" s="95"/>
      <c r="J43" s="32"/>
      <c r="K43" s="32"/>
      <c r="L43" s="35"/>
    </row>
    <row r="44" spans="2:12" s="1" customFormat="1" ht="6.95" customHeight="1">
      <c r="B44" s="31"/>
      <c r="C44" s="32"/>
      <c r="D44" s="32"/>
      <c r="E44" s="32"/>
      <c r="F44" s="32"/>
      <c r="G44" s="32"/>
      <c r="H44" s="32"/>
      <c r="I44" s="95"/>
      <c r="J44" s="32"/>
      <c r="K44" s="32"/>
      <c r="L44" s="35"/>
    </row>
    <row r="45" spans="2:12" s="1" customFormat="1" ht="12" customHeight="1">
      <c r="B45" s="31"/>
      <c r="C45" s="26" t="s">
        <v>16</v>
      </c>
      <c r="D45" s="32"/>
      <c r="E45" s="32"/>
      <c r="F45" s="32"/>
      <c r="G45" s="32"/>
      <c r="H45" s="32"/>
      <c r="I45" s="95"/>
      <c r="J45" s="32"/>
      <c r="K45" s="32"/>
      <c r="L45" s="35"/>
    </row>
    <row r="46" spans="2:12" s="1" customFormat="1" ht="16.5" customHeight="1">
      <c r="B46" s="31"/>
      <c r="C46" s="32"/>
      <c r="D46" s="32"/>
      <c r="E46" s="233" t="str">
        <f>E7</f>
        <v>Oprava koleje č. 1 v úseku Přibyslav - Sázava u Žďáru - bez materiálu</v>
      </c>
      <c r="F46" s="232"/>
      <c r="G46" s="232"/>
      <c r="H46" s="232"/>
      <c r="I46" s="95"/>
      <c r="J46" s="32"/>
      <c r="K46" s="32"/>
      <c r="L46" s="35"/>
    </row>
    <row r="47" spans="2:12" s="1" customFormat="1" ht="6.95" customHeight="1">
      <c r="B47" s="31"/>
      <c r="C47" s="32"/>
      <c r="D47" s="32"/>
      <c r="E47" s="32"/>
      <c r="F47" s="32"/>
      <c r="G47" s="32"/>
      <c r="H47" s="32"/>
      <c r="I47" s="95"/>
      <c r="J47" s="32"/>
      <c r="K47" s="32"/>
      <c r="L47" s="35"/>
    </row>
    <row r="48" spans="2:12" s="1" customFormat="1" ht="12" customHeight="1">
      <c r="B48" s="31"/>
      <c r="C48" s="26" t="s">
        <v>20</v>
      </c>
      <c r="D48" s="32"/>
      <c r="E48" s="32"/>
      <c r="F48" s="24" t="str">
        <f>F10</f>
        <v xml:space="preserve"> </v>
      </c>
      <c r="G48" s="32"/>
      <c r="H48" s="32"/>
      <c r="I48" s="96" t="s">
        <v>22</v>
      </c>
      <c r="J48" s="52">
        <f>IF(J10="","",J10)</f>
        <v>0</v>
      </c>
      <c r="K48" s="32"/>
      <c r="L48" s="35"/>
    </row>
    <row r="49" spans="2:47" s="1" customFormat="1" ht="6.95" customHeight="1">
      <c r="B49" s="31"/>
      <c r="C49" s="32"/>
      <c r="D49" s="32"/>
      <c r="E49" s="32"/>
      <c r="F49" s="32"/>
      <c r="G49" s="32"/>
      <c r="H49" s="32"/>
      <c r="I49" s="95"/>
      <c r="J49" s="32"/>
      <c r="K49" s="32"/>
      <c r="L49" s="35"/>
    </row>
    <row r="50" spans="2:47" s="1" customFormat="1" ht="13.7" customHeight="1">
      <c r="B50" s="31"/>
      <c r="C50" s="26" t="s">
        <v>23</v>
      </c>
      <c r="D50" s="32"/>
      <c r="E50" s="32"/>
      <c r="F50" s="24" t="str">
        <f>E13</f>
        <v xml:space="preserve"> </v>
      </c>
      <c r="G50" s="32"/>
      <c r="H50" s="32"/>
      <c r="I50" s="96" t="s">
        <v>28</v>
      </c>
      <c r="J50" s="29" t="str">
        <f>E19</f>
        <v xml:space="preserve"> </v>
      </c>
      <c r="K50" s="32"/>
      <c r="L50" s="35"/>
    </row>
    <row r="51" spans="2:47" s="1" customFormat="1" ht="13.7" customHeight="1">
      <c r="B51" s="31"/>
      <c r="C51" s="26" t="s">
        <v>26</v>
      </c>
      <c r="D51" s="32"/>
      <c r="E51" s="32"/>
      <c r="F51" s="24" t="str">
        <f>IF(E16="","",E16)</f>
        <v>Vyplň údaj</v>
      </c>
      <c r="G51" s="32"/>
      <c r="H51" s="32"/>
      <c r="I51" s="96" t="s">
        <v>30</v>
      </c>
      <c r="J51" s="29" t="str">
        <f>E22</f>
        <v xml:space="preserve"> </v>
      </c>
      <c r="K51" s="32"/>
      <c r="L51" s="35"/>
    </row>
    <row r="52" spans="2:47" s="1" customFormat="1" ht="10.35" customHeight="1">
      <c r="B52" s="31"/>
      <c r="C52" s="32"/>
      <c r="D52" s="32"/>
      <c r="E52" s="32"/>
      <c r="F52" s="32"/>
      <c r="G52" s="32"/>
      <c r="H52" s="32"/>
      <c r="I52" s="95"/>
      <c r="J52" s="32"/>
      <c r="K52" s="32"/>
      <c r="L52" s="35"/>
    </row>
    <row r="53" spans="2:47" s="1" customFormat="1" ht="29.25" customHeight="1">
      <c r="B53" s="31"/>
      <c r="C53" s="121" t="s">
        <v>76</v>
      </c>
      <c r="D53" s="122"/>
      <c r="E53" s="122"/>
      <c r="F53" s="122"/>
      <c r="G53" s="122"/>
      <c r="H53" s="122"/>
      <c r="I53" s="123"/>
      <c r="J53" s="124" t="s">
        <v>77</v>
      </c>
      <c r="K53" s="122"/>
      <c r="L53" s="35"/>
    </row>
    <row r="54" spans="2:47" s="1" customFormat="1" ht="10.35" customHeight="1">
      <c r="B54" s="31"/>
      <c r="C54" s="32"/>
      <c r="D54" s="32"/>
      <c r="E54" s="32"/>
      <c r="F54" s="32"/>
      <c r="G54" s="32"/>
      <c r="H54" s="32"/>
      <c r="I54" s="95"/>
      <c r="J54" s="32"/>
      <c r="K54" s="32"/>
      <c r="L54" s="35"/>
    </row>
    <row r="55" spans="2:47" s="1" customFormat="1" ht="22.9" customHeight="1">
      <c r="B55" s="31"/>
      <c r="C55" s="125" t="s">
        <v>78</v>
      </c>
      <c r="D55" s="32"/>
      <c r="E55" s="32"/>
      <c r="F55" s="32"/>
      <c r="G55" s="32"/>
      <c r="H55" s="32"/>
      <c r="I55" s="95"/>
      <c r="J55" s="70">
        <f>J77</f>
        <v>0</v>
      </c>
      <c r="K55" s="32"/>
      <c r="L55" s="35"/>
      <c r="AU55" s="14" t="s">
        <v>79</v>
      </c>
    </row>
    <row r="56" spans="2:47" s="7" customFormat="1" ht="24.95" customHeight="1">
      <c r="B56" s="126"/>
      <c r="C56" s="127"/>
      <c r="D56" s="128" t="s">
        <v>80</v>
      </c>
      <c r="E56" s="129"/>
      <c r="F56" s="129"/>
      <c r="G56" s="129"/>
      <c r="H56" s="129"/>
      <c r="I56" s="130"/>
      <c r="J56" s="131">
        <f>J78</f>
        <v>0</v>
      </c>
      <c r="K56" s="127"/>
      <c r="L56" s="132"/>
    </row>
    <row r="57" spans="2:47" s="8" customFormat="1" ht="19.899999999999999" customHeight="1">
      <c r="B57" s="133"/>
      <c r="C57" s="134"/>
      <c r="D57" s="135" t="s">
        <v>81</v>
      </c>
      <c r="E57" s="136"/>
      <c r="F57" s="136"/>
      <c r="G57" s="136"/>
      <c r="H57" s="136"/>
      <c r="I57" s="137"/>
      <c r="J57" s="138">
        <f>J79</f>
        <v>0</v>
      </c>
      <c r="K57" s="134"/>
      <c r="L57" s="139"/>
    </row>
    <row r="58" spans="2:47" s="8" customFormat="1" ht="19.899999999999999" customHeight="1">
      <c r="B58" s="133"/>
      <c r="C58" s="134"/>
      <c r="D58" s="135" t="s">
        <v>82</v>
      </c>
      <c r="E58" s="136"/>
      <c r="F58" s="136"/>
      <c r="G58" s="136"/>
      <c r="H58" s="136"/>
      <c r="I58" s="137"/>
      <c r="J58" s="138">
        <f>J191</f>
        <v>0</v>
      </c>
      <c r="K58" s="134"/>
      <c r="L58" s="139"/>
    </row>
    <row r="59" spans="2:47" s="7" customFormat="1" ht="24.95" customHeight="1">
      <c r="B59" s="126"/>
      <c r="C59" s="127"/>
      <c r="D59" s="128" t="s">
        <v>83</v>
      </c>
      <c r="E59" s="129"/>
      <c r="F59" s="129"/>
      <c r="G59" s="129"/>
      <c r="H59" s="129"/>
      <c r="I59" s="130"/>
      <c r="J59" s="131">
        <f>J256</f>
        <v>0</v>
      </c>
      <c r="K59" s="127"/>
      <c r="L59" s="132"/>
    </row>
    <row r="60" spans="2:47" s="1" customFormat="1" ht="21.75" customHeight="1">
      <c r="B60" s="31"/>
      <c r="C60" s="32"/>
      <c r="D60" s="32"/>
      <c r="E60" s="32"/>
      <c r="F60" s="32"/>
      <c r="G60" s="32"/>
      <c r="H60" s="32"/>
      <c r="I60" s="95"/>
      <c r="J60" s="32"/>
      <c r="K60" s="32"/>
      <c r="L60" s="35"/>
    </row>
    <row r="61" spans="2:47" s="1" customFormat="1" ht="6.95" customHeight="1">
      <c r="B61" s="43"/>
      <c r="C61" s="44"/>
      <c r="D61" s="44"/>
      <c r="E61" s="44"/>
      <c r="F61" s="44"/>
      <c r="G61" s="44"/>
      <c r="H61" s="44"/>
      <c r="I61" s="117"/>
      <c r="J61" s="44"/>
      <c r="K61" s="44"/>
      <c r="L61" s="35"/>
    </row>
    <row r="65" spans="2:65" s="1" customFormat="1" ht="6.95" customHeight="1">
      <c r="B65" s="45"/>
      <c r="C65" s="46"/>
      <c r="D65" s="46"/>
      <c r="E65" s="46"/>
      <c r="F65" s="46"/>
      <c r="G65" s="46"/>
      <c r="H65" s="46"/>
      <c r="I65" s="120"/>
      <c r="J65" s="46"/>
      <c r="K65" s="46"/>
      <c r="L65" s="35"/>
    </row>
    <row r="66" spans="2:65" s="1" customFormat="1" ht="24.95" customHeight="1">
      <c r="B66" s="31"/>
      <c r="C66" s="20" t="s">
        <v>84</v>
      </c>
      <c r="D66" s="32"/>
      <c r="E66" s="32"/>
      <c r="F66" s="32"/>
      <c r="G66" s="32"/>
      <c r="H66" s="32"/>
      <c r="I66" s="95"/>
      <c r="J66" s="32"/>
      <c r="K66" s="32"/>
      <c r="L66" s="35"/>
    </row>
    <row r="67" spans="2:65" s="1" customFormat="1" ht="6.95" customHeight="1">
      <c r="B67" s="31"/>
      <c r="C67" s="32"/>
      <c r="D67" s="32"/>
      <c r="E67" s="32"/>
      <c r="F67" s="32"/>
      <c r="G67" s="32"/>
      <c r="H67" s="32"/>
      <c r="I67" s="95"/>
      <c r="J67" s="32"/>
      <c r="K67" s="32"/>
      <c r="L67" s="35"/>
    </row>
    <row r="68" spans="2:65" s="1" customFormat="1" ht="12" customHeight="1">
      <c r="B68" s="31"/>
      <c r="C68" s="26" t="s">
        <v>16</v>
      </c>
      <c r="D68" s="32"/>
      <c r="E68" s="32"/>
      <c r="F68" s="32"/>
      <c r="G68" s="32"/>
      <c r="H68" s="32"/>
      <c r="I68" s="95"/>
      <c r="J68" s="32"/>
      <c r="K68" s="32"/>
      <c r="L68" s="35"/>
    </row>
    <row r="69" spans="2:65" s="1" customFormat="1" ht="16.5" customHeight="1">
      <c r="B69" s="31"/>
      <c r="C69" s="32"/>
      <c r="D69" s="32"/>
      <c r="E69" s="233" t="str">
        <f>E7</f>
        <v>Oprava koleje č. 1 v úseku Přibyslav - Sázava u Žďáru - bez materiálu</v>
      </c>
      <c r="F69" s="232"/>
      <c r="G69" s="232"/>
      <c r="H69" s="232"/>
      <c r="I69" s="95"/>
      <c r="J69" s="32"/>
      <c r="K69" s="32"/>
      <c r="L69" s="35"/>
    </row>
    <row r="70" spans="2:65" s="1" customFormat="1" ht="6.95" customHeight="1">
      <c r="B70" s="31"/>
      <c r="C70" s="32"/>
      <c r="D70" s="32"/>
      <c r="E70" s="32"/>
      <c r="F70" s="32"/>
      <c r="G70" s="32"/>
      <c r="H70" s="32"/>
      <c r="I70" s="95"/>
      <c r="J70" s="32"/>
      <c r="K70" s="32"/>
      <c r="L70" s="35"/>
    </row>
    <row r="71" spans="2:65" s="1" customFormat="1" ht="12" customHeight="1">
      <c r="B71" s="31"/>
      <c r="C71" s="26" t="s">
        <v>20</v>
      </c>
      <c r="D71" s="32"/>
      <c r="E71" s="32"/>
      <c r="F71" s="24" t="str">
        <f>F10</f>
        <v xml:space="preserve"> </v>
      </c>
      <c r="G71" s="32"/>
      <c r="H71" s="32"/>
      <c r="I71" s="96" t="s">
        <v>22</v>
      </c>
      <c r="J71" s="52">
        <f>IF(J10="","",J10)</f>
        <v>0</v>
      </c>
      <c r="K71" s="32"/>
      <c r="L71" s="35"/>
    </row>
    <row r="72" spans="2:65" s="1" customFormat="1" ht="6.95" customHeight="1">
      <c r="B72" s="31"/>
      <c r="C72" s="32"/>
      <c r="D72" s="32"/>
      <c r="E72" s="32"/>
      <c r="F72" s="32"/>
      <c r="G72" s="32"/>
      <c r="H72" s="32"/>
      <c r="I72" s="95"/>
      <c r="J72" s="32"/>
      <c r="K72" s="32"/>
      <c r="L72" s="35"/>
    </row>
    <row r="73" spans="2:65" s="1" customFormat="1" ht="13.7" customHeight="1">
      <c r="B73" s="31"/>
      <c r="C73" s="26" t="s">
        <v>23</v>
      </c>
      <c r="D73" s="32"/>
      <c r="E73" s="32"/>
      <c r="F73" s="24" t="str">
        <f>E13</f>
        <v xml:space="preserve"> </v>
      </c>
      <c r="G73" s="32"/>
      <c r="H73" s="32"/>
      <c r="I73" s="96" t="s">
        <v>28</v>
      </c>
      <c r="J73" s="29" t="str">
        <f>E19</f>
        <v xml:space="preserve"> </v>
      </c>
      <c r="K73" s="32"/>
      <c r="L73" s="35"/>
    </row>
    <row r="74" spans="2:65" s="1" customFormat="1" ht="13.7" customHeight="1">
      <c r="B74" s="31"/>
      <c r="C74" s="26" t="s">
        <v>26</v>
      </c>
      <c r="D74" s="32"/>
      <c r="E74" s="32"/>
      <c r="F74" s="24" t="str">
        <f>IF(E16="","",E16)</f>
        <v>Vyplň údaj</v>
      </c>
      <c r="G74" s="32"/>
      <c r="H74" s="32"/>
      <c r="I74" s="96" t="s">
        <v>30</v>
      </c>
      <c r="J74" s="29" t="str">
        <f>E22</f>
        <v xml:space="preserve"> </v>
      </c>
      <c r="K74" s="32"/>
      <c r="L74" s="35"/>
    </row>
    <row r="75" spans="2:65" s="1" customFormat="1" ht="10.35" customHeight="1">
      <c r="B75" s="31"/>
      <c r="C75" s="32"/>
      <c r="D75" s="32"/>
      <c r="E75" s="32"/>
      <c r="F75" s="32"/>
      <c r="G75" s="32"/>
      <c r="H75" s="32"/>
      <c r="I75" s="95"/>
      <c r="J75" s="32"/>
      <c r="K75" s="32"/>
      <c r="L75" s="35"/>
    </row>
    <row r="76" spans="2:65" s="9" customFormat="1" ht="29.25" customHeight="1">
      <c r="B76" s="140"/>
      <c r="C76" s="141" t="s">
        <v>85</v>
      </c>
      <c r="D76" s="142" t="s">
        <v>51</v>
      </c>
      <c r="E76" s="142" t="s">
        <v>47</v>
      </c>
      <c r="F76" s="142" t="s">
        <v>48</v>
      </c>
      <c r="G76" s="142" t="s">
        <v>86</v>
      </c>
      <c r="H76" s="142" t="s">
        <v>87</v>
      </c>
      <c r="I76" s="143" t="s">
        <v>88</v>
      </c>
      <c r="J76" s="144" t="s">
        <v>77</v>
      </c>
      <c r="K76" s="145" t="s">
        <v>89</v>
      </c>
      <c r="L76" s="146"/>
      <c r="M76" s="61" t="s">
        <v>1</v>
      </c>
      <c r="N76" s="62" t="s">
        <v>36</v>
      </c>
      <c r="O76" s="62" t="s">
        <v>90</v>
      </c>
      <c r="P76" s="62" t="s">
        <v>91</v>
      </c>
      <c r="Q76" s="62" t="s">
        <v>92</v>
      </c>
      <c r="R76" s="62" t="s">
        <v>93</v>
      </c>
      <c r="S76" s="62" t="s">
        <v>94</v>
      </c>
      <c r="T76" s="63" t="s">
        <v>95</v>
      </c>
    </row>
    <row r="77" spans="2:65" s="1" customFormat="1" ht="22.9" customHeight="1">
      <c r="B77" s="31"/>
      <c r="C77" s="68" t="s">
        <v>96</v>
      </c>
      <c r="D77" s="32"/>
      <c r="E77" s="32"/>
      <c r="F77" s="32"/>
      <c r="G77" s="32"/>
      <c r="H77" s="32"/>
      <c r="I77" s="95"/>
      <c r="J77" s="147">
        <f>BK77</f>
        <v>0</v>
      </c>
      <c r="K77" s="32"/>
      <c r="L77" s="35"/>
      <c r="M77" s="64"/>
      <c r="N77" s="65"/>
      <c r="O77" s="65"/>
      <c r="P77" s="148">
        <f>P78+P256</f>
        <v>0</v>
      </c>
      <c r="Q77" s="65"/>
      <c r="R77" s="148">
        <f>R78+R256</f>
        <v>4594.2019600000003</v>
      </c>
      <c r="S77" s="65"/>
      <c r="T77" s="149">
        <f>T78+T256</f>
        <v>0</v>
      </c>
      <c r="AT77" s="14" t="s">
        <v>65</v>
      </c>
      <c r="AU77" s="14" t="s">
        <v>79</v>
      </c>
      <c r="BK77" s="150">
        <f>BK78+BK256</f>
        <v>0</v>
      </c>
    </row>
    <row r="78" spans="2:65" s="10" customFormat="1" ht="25.9" customHeight="1">
      <c r="B78" s="151"/>
      <c r="C78" s="152"/>
      <c r="D78" s="153" t="s">
        <v>65</v>
      </c>
      <c r="E78" s="154" t="s">
        <v>97</v>
      </c>
      <c r="F78" s="154" t="s">
        <v>98</v>
      </c>
      <c r="G78" s="152"/>
      <c r="H78" s="152"/>
      <c r="I78" s="155"/>
      <c r="J78" s="156">
        <f>BK78</f>
        <v>0</v>
      </c>
      <c r="K78" s="152"/>
      <c r="L78" s="157"/>
      <c r="M78" s="158"/>
      <c r="N78" s="159"/>
      <c r="O78" s="159"/>
      <c r="P78" s="160">
        <f>P79+P191</f>
        <v>0</v>
      </c>
      <c r="Q78" s="159"/>
      <c r="R78" s="160">
        <f>R79+R191</f>
        <v>4594.2019600000003</v>
      </c>
      <c r="S78" s="159"/>
      <c r="T78" s="161">
        <f>T79+T191</f>
        <v>0</v>
      </c>
      <c r="AR78" s="162" t="s">
        <v>71</v>
      </c>
      <c r="AT78" s="163" t="s">
        <v>65</v>
      </c>
      <c r="AU78" s="163" t="s">
        <v>66</v>
      </c>
      <c r="AY78" s="162" t="s">
        <v>99</v>
      </c>
      <c r="BK78" s="164">
        <f>BK79+BK191</f>
        <v>0</v>
      </c>
    </row>
    <row r="79" spans="2:65" s="10" customFormat="1" ht="22.9" customHeight="1">
      <c r="B79" s="151"/>
      <c r="C79" s="152"/>
      <c r="D79" s="153" t="s">
        <v>65</v>
      </c>
      <c r="E79" s="165" t="s">
        <v>100</v>
      </c>
      <c r="F79" s="165" t="s">
        <v>101</v>
      </c>
      <c r="G79" s="152"/>
      <c r="H79" s="152"/>
      <c r="I79" s="155"/>
      <c r="J79" s="166">
        <f>BK79</f>
        <v>0</v>
      </c>
      <c r="K79" s="152"/>
      <c r="L79" s="157"/>
      <c r="M79" s="158"/>
      <c r="N79" s="159"/>
      <c r="O79" s="159"/>
      <c r="P79" s="160">
        <f>SUM(P80:P190)</f>
        <v>0</v>
      </c>
      <c r="Q79" s="159"/>
      <c r="R79" s="160">
        <f>SUM(R80:R190)</f>
        <v>4594.2019600000003</v>
      </c>
      <c r="S79" s="159"/>
      <c r="T79" s="161">
        <f>SUM(T80:T190)</f>
        <v>0</v>
      </c>
      <c r="AR79" s="162" t="s">
        <v>71</v>
      </c>
      <c r="AT79" s="163" t="s">
        <v>65</v>
      </c>
      <c r="AU79" s="163" t="s">
        <v>71</v>
      </c>
      <c r="AY79" s="162" t="s">
        <v>99</v>
      </c>
      <c r="BK79" s="164">
        <f>SUM(BK80:BK190)</f>
        <v>0</v>
      </c>
    </row>
    <row r="80" spans="2:65" s="1" customFormat="1" ht="16.5" customHeight="1">
      <c r="B80" s="31"/>
      <c r="C80" s="167" t="s">
        <v>71</v>
      </c>
      <c r="D80" s="167" t="s">
        <v>102</v>
      </c>
      <c r="E80" s="168" t="s">
        <v>103</v>
      </c>
      <c r="F80" s="169" t="s">
        <v>104</v>
      </c>
      <c r="G80" s="170" t="s">
        <v>105</v>
      </c>
      <c r="H80" s="171">
        <v>175</v>
      </c>
      <c r="I80" s="172"/>
      <c r="J80" s="173">
        <f>ROUND(I80*H80,2)</f>
        <v>0</v>
      </c>
      <c r="K80" s="169" t="s">
        <v>106</v>
      </c>
      <c r="L80" s="35"/>
      <c r="M80" s="174" t="s">
        <v>1</v>
      </c>
      <c r="N80" s="175" t="s">
        <v>37</v>
      </c>
      <c r="O80" s="57"/>
      <c r="P80" s="176">
        <f>O80*H80</f>
        <v>0</v>
      </c>
      <c r="Q80" s="176">
        <v>0</v>
      </c>
      <c r="R80" s="176">
        <f>Q80*H80</f>
        <v>0</v>
      </c>
      <c r="S80" s="176">
        <v>0</v>
      </c>
      <c r="T80" s="177">
        <f>S80*H80</f>
        <v>0</v>
      </c>
      <c r="AR80" s="14" t="s">
        <v>107</v>
      </c>
      <c r="AT80" s="14" t="s">
        <v>102</v>
      </c>
      <c r="AU80" s="14" t="s">
        <v>73</v>
      </c>
      <c r="AY80" s="14" t="s">
        <v>99</v>
      </c>
      <c r="BE80" s="178">
        <f>IF(N80="základní",J80,0)</f>
        <v>0</v>
      </c>
      <c r="BF80" s="178">
        <f>IF(N80="snížená",J80,0)</f>
        <v>0</v>
      </c>
      <c r="BG80" s="178">
        <f>IF(N80="zákl. přenesená",J80,0)</f>
        <v>0</v>
      </c>
      <c r="BH80" s="178">
        <f>IF(N80="sníž. přenesená",J80,0)</f>
        <v>0</v>
      </c>
      <c r="BI80" s="178">
        <f>IF(N80="nulová",J80,0)</f>
        <v>0</v>
      </c>
      <c r="BJ80" s="14" t="s">
        <v>71</v>
      </c>
      <c r="BK80" s="178">
        <f>ROUND(I80*H80,2)</f>
        <v>0</v>
      </c>
      <c r="BL80" s="14" t="s">
        <v>107</v>
      </c>
      <c r="BM80" s="14" t="s">
        <v>108</v>
      </c>
    </row>
    <row r="81" spans="2:65" s="11" customFormat="1">
      <c r="B81" s="179"/>
      <c r="C81" s="180"/>
      <c r="D81" s="181" t="s">
        <v>109</v>
      </c>
      <c r="E81" s="182" t="s">
        <v>1</v>
      </c>
      <c r="F81" s="183" t="s">
        <v>110</v>
      </c>
      <c r="G81" s="180"/>
      <c r="H81" s="182" t="s">
        <v>1</v>
      </c>
      <c r="I81" s="184"/>
      <c r="J81" s="180"/>
      <c r="K81" s="180"/>
      <c r="L81" s="185"/>
      <c r="M81" s="186"/>
      <c r="N81" s="187"/>
      <c r="O81" s="187"/>
      <c r="P81" s="187"/>
      <c r="Q81" s="187"/>
      <c r="R81" s="187"/>
      <c r="S81" s="187"/>
      <c r="T81" s="188"/>
      <c r="AT81" s="189" t="s">
        <v>109</v>
      </c>
      <c r="AU81" s="189" t="s">
        <v>73</v>
      </c>
      <c r="AV81" s="11" t="s">
        <v>71</v>
      </c>
      <c r="AW81" s="11" t="s">
        <v>29</v>
      </c>
      <c r="AX81" s="11" t="s">
        <v>66</v>
      </c>
      <c r="AY81" s="189" t="s">
        <v>99</v>
      </c>
    </row>
    <row r="82" spans="2:65" s="12" customFormat="1">
      <c r="B82" s="190"/>
      <c r="C82" s="191"/>
      <c r="D82" s="181" t="s">
        <v>109</v>
      </c>
      <c r="E82" s="192" t="s">
        <v>1</v>
      </c>
      <c r="F82" s="193" t="s">
        <v>111</v>
      </c>
      <c r="G82" s="191"/>
      <c r="H82" s="194">
        <v>175</v>
      </c>
      <c r="I82" s="195"/>
      <c r="J82" s="191"/>
      <c r="K82" s="191"/>
      <c r="L82" s="196"/>
      <c r="M82" s="197"/>
      <c r="N82" s="198"/>
      <c r="O82" s="198"/>
      <c r="P82" s="198"/>
      <c r="Q82" s="198"/>
      <c r="R82" s="198"/>
      <c r="S82" s="198"/>
      <c r="T82" s="199"/>
      <c r="AT82" s="200" t="s">
        <v>109</v>
      </c>
      <c r="AU82" s="200" t="s">
        <v>73</v>
      </c>
      <c r="AV82" s="12" t="s">
        <v>73</v>
      </c>
      <c r="AW82" s="12" t="s">
        <v>29</v>
      </c>
      <c r="AX82" s="12" t="s">
        <v>66</v>
      </c>
      <c r="AY82" s="200" t="s">
        <v>99</v>
      </c>
    </row>
    <row r="83" spans="2:65" s="1" customFormat="1" ht="16.5" customHeight="1">
      <c r="B83" s="31"/>
      <c r="C83" s="167" t="s">
        <v>73</v>
      </c>
      <c r="D83" s="167" t="s">
        <v>102</v>
      </c>
      <c r="E83" s="168" t="s">
        <v>112</v>
      </c>
      <c r="F83" s="169" t="s">
        <v>113</v>
      </c>
      <c r="G83" s="170" t="s">
        <v>114</v>
      </c>
      <c r="H83" s="171">
        <v>1.45</v>
      </c>
      <c r="I83" s="172"/>
      <c r="J83" s="173">
        <f>ROUND(I83*H83,2)</f>
        <v>0</v>
      </c>
      <c r="K83" s="169" t="s">
        <v>106</v>
      </c>
      <c r="L83" s="35"/>
      <c r="M83" s="174" t="s">
        <v>1</v>
      </c>
      <c r="N83" s="175" t="s">
        <v>37</v>
      </c>
      <c r="O83" s="57"/>
      <c r="P83" s="176">
        <f>O83*H83</f>
        <v>0</v>
      </c>
      <c r="Q83" s="176">
        <v>0</v>
      </c>
      <c r="R83" s="176">
        <f>Q83*H83</f>
        <v>0</v>
      </c>
      <c r="S83" s="176">
        <v>0</v>
      </c>
      <c r="T83" s="177">
        <f>S83*H83</f>
        <v>0</v>
      </c>
      <c r="AR83" s="14" t="s">
        <v>107</v>
      </c>
      <c r="AT83" s="14" t="s">
        <v>102</v>
      </c>
      <c r="AU83" s="14" t="s">
        <v>73</v>
      </c>
      <c r="AY83" s="14" t="s">
        <v>99</v>
      </c>
      <c r="BE83" s="178">
        <f>IF(N83="základní",J83,0)</f>
        <v>0</v>
      </c>
      <c r="BF83" s="178">
        <f>IF(N83="snížená",J83,0)</f>
        <v>0</v>
      </c>
      <c r="BG83" s="178">
        <f>IF(N83="zákl. přenesená",J83,0)</f>
        <v>0</v>
      </c>
      <c r="BH83" s="178">
        <f>IF(N83="sníž. přenesená",J83,0)</f>
        <v>0</v>
      </c>
      <c r="BI83" s="178">
        <f>IF(N83="nulová",J83,0)</f>
        <v>0</v>
      </c>
      <c r="BJ83" s="14" t="s">
        <v>71</v>
      </c>
      <c r="BK83" s="178">
        <f>ROUND(I83*H83,2)</f>
        <v>0</v>
      </c>
      <c r="BL83" s="14" t="s">
        <v>107</v>
      </c>
      <c r="BM83" s="14" t="s">
        <v>115</v>
      </c>
    </row>
    <row r="84" spans="2:65" s="11" customFormat="1">
      <c r="B84" s="179"/>
      <c r="C84" s="180"/>
      <c r="D84" s="181" t="s">
        <v>109</v>
      </c>
      <c r="E84" s="182" t="s">
        <v>1</v>
      </c>
      <c r="F84" s="183" t="s">
        <v>116</v>
      </c>
      <c r="G84" s="180"/>
      <c r="H84" s="182" t="s">
        <v>1</v>
      </c>
      <c r="I84" s="184"/>
      <c r="J84" s="180"/>
      <c r="K84" s="180"/>
      <c r="L84" s="185"/>
      <c r="M84" s="186"/>
      <c r="N84" s="187"/>
      <c r="O84" s="187"/>
      <c r="P84" s="187"/>
      <c r="Q84" s="187"/>
      <c r="R84" s="187"/>
      <c r="S84" s="187"/>
      <c r="T84" s="188"/>
      <c r="AT84" s="189" t="s">
        <v>109</v>
      </c>
      <c r="AU84" s="189" t="s">
        <v>73</v>
      </c>
      <c r="AV84" s="11" t="s">
        <v>71</v>
      </c>
      <c r="AW84" s="11" t="s">
        <v>29</v>
      </c>
      <c r="AX84" s="11" t="s">
        <v>66</v>
      </c>
      <c r="AY84" s="189" t="s">
        <v>99</v>
      </c>
    </row>
    <row r="85" spans="2:65" s="12" customFormat="1">
      <c r="B85" s="190"/>
      <c r="C85" s="191"/>
      <c r="D85" s="181" t="s">
        <v>109</v>
      </c>
      <c r="E85" s="192" t="s">
        <v>1</v>
      </c>
      <c r="F85" s="193" t="s">
        <v>117</v>
      </c>
      <c r="G85" s="191"/>
      <c r="H85" s="194">
        <v>0.32</v>
      </c>
      <c r="I85" s="195"/>
      <c r="J85" s="191"/>
      <c r="K85" s="191"/>
      <c r="L85" s="196"/>
      <c r="M85" s="197"/>
      <c r="N85" s="198"/>
      <c r="O85" s="198"/>
      <c r="P85" s="198"/>
      <c r="Q85" s="198"/>
      <c r="R85" s="198"/>
      <c r="S85" s="198"/>
      <c r="T85" s="199"/>
      <c r="AT85" s="200" t="s">
        <v>109</v>
      </c>
      <c r="AU85" s="200" t="s">
        <v>73</v>
      </c>
      <c r="AV85" s="12" t="s">
        <v>73</v>
      </c>
      <c r="AW85" s="12" t="s">
        <v>29</v>
      </c>
      <c r="AX85" s="12" t="s">
        <v>66</v>
      </c>
      <c r="AY85" s="200" t="s">
        <v>99</v>
      </c>
    </row>
    <row r="86" spans="2:65" s="11" customFormat="1">
      <c r="B86" s="179"/>
      <c r="C86" s="180"/>
      <c r="D86" s="181" t="s">
        <v>109</v>
      </c>
      <c r="E86" s="182" t="s">
        <v>1</v>
      </c>
      <c r="F86" s="183" t="s">
        <v>118</v>
      </c>
      <c r="G86" s="180"/>
      <c r="H86" s="182" t="s">
        <v>1</v>
      </c>
      <c r="I86" s="184"/>
      <c r="J86" s="180"/>
      <c r="K86" s="180"/>
      <c r="L86" s="185"/>
      <c r="M86" s="186"/>
      <c r="N86" s="187"/>
      <c r="O86" s="187"/>
      <c r="P86" s="187"/>
      <c r="Q86" s="187"/>
      <c r="R86" s="187"/>
      <c r="S86" s="187"/>
      <c r="T86" s="188"/>
      <c r="AT86" s="189" t="s">
        <v>109</v>
      </c>
      <c r="AU86" s="189" t="s">
        <v>73</v>
      </c>
      <c r="AV86" s="11" t="s">
        <v>71</v>
      </c>
      <c r="AW86" s="11" t="s">
        <v>29</v>
      </c>
      <c r="AX86" s="11" t="s">
        <v>66</v>
      </c>
      <c r="AY86" s="189" t="s">
        <v>99</v>
      </c>
    </row>
    <row r="87" spans="2:65" s="12" customFormat="1">
      <c r="B87" s="190"/>
      <c r="C87" s="191"/>
      <c r="D87" s="181" t="s">
        <v>109</v>
      </c>
      <c r="E87" s="192" t="s">
        <v>1</v>
      </c>
      <c r="F87" s="193" t="s">
        <v>119</v>
      </c>
      <c r="G87" s="191"/>
      <c r="H87" s="194">
        <v>1.1299999999999999</v>
      </c>
      <c r="I87" s="195"/>
      <c r="J87" s="191"/>
      <c r="K87" s="191"/>
      <c r="L87" s="196"/>
      <c r="M87" s="197"/>
      <c r="N87" s="198"/>
      <c r="O87" s="198"/>
      <c r="P87" s="198"/>
      <c r="Q87" s="198"/>
      <c r="R87" s="198"/>
      <c r="S87" s="198"/>
      <c r="T87" s="199"/>
      <c r="AT87" s="200" t="s">
        <v>109</v>
      </c>
      <c r="AU87" s="200" t="s">
        <v>73</v>
      </c>
      <c r="AV87" s="12" t="s">
        <v>73</v>
      </c>
      <c r="AW87" s="12" t="s">
        <v>29</v>
      </c>
      <c r="AX87" s="12" t="s">
        <v>66</v>
      </c>
      <c r="AY87" s="200" t="s">
        <v>99</v>
      </c>
    </row>
    <row r="88" spans="2:65" s="1" customFormat="1" ht="16.5" customHeight="1">
      <c r="B88" s="31"/>
      <c r="C88" s="167" t="s">
        <v>120</v>
      </c>
      <c r="D88" s="167" t="s">
        <v>102</v>
      </c>
      <c r="E88" s="168" t="s">
        <v>121</v>
      </c>
      <c r="F88" s="169" t="s">
        <v>122</v>
      </c>
      <c r="G88" s="170" t="s">
        <v>123</v>
      </c>
      <c r="H88" s="171">
        <v>2552.4</v>
      </c>
      <c r="I88" s="172"/>
      <c r="J88" s="173">
        <f>ROUND(I88*H88,2)</f>
        <v>0</v>
      </c>
      <c r="K88" s="169" t="s">
        <v>106</v>
      </c>
      <c r="L88" s="35"/>
      <c r="M88" s="174" t="s">
        <v>1</v>
      </c>
      <c r="N88" s="175" t="s">
        <v>37</v>
      </c>
      <c r="O88" s="57"/>
      <c r="P88" s="176">
        <f>O88*H88</f>
        <v>0</v>
      </c>
      <c r="Q88" s="176">
        <v>0</v>
      </c>
      <c r="R88" s="176">
        <f>Q88*H88</f>
        <v>0</v>
      </c>
      <c r="S88" s="176">
        <v>0</v>
      </c>
      <c r="T88" s="177">
        <f>S88*H88</f>
        <v>0</v>
      </c>
      <c r="AR88" s="14" t="s">
        <v>107</v>
      </c>
      <c r="AT88" s="14" t="s">
        <v>102</v>
      </c>
      <c r="AU88" s="14" t="s">
        <v>73</v>
      </c>
      <c r="AY88" s="14" t="s">
        <v>99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4" t="s">
        <v>71</v>
      </c>
      <c r="BK88" s="178">
        <f>ROUND(I88*H88,2)</f>
        <v>0</v>
      </c>
      <c r="BL88" s="14" t="s">
        <v>107</v>
      </c>
      <c r="BM88" s="14" t="s">
        <v>124</v>
      </c>
    </row>
    <row r="89" spans="2:65" s="11" customFormat="1">
      <c r="B89" s="179"/>
      <c r="C89" s="180"/>
      <c r="D89" s="181" t="s">
        <v>109</v>
      </c>
      <c r="E89" s="182" t="s">
        <v>1</v>
      </c>
      <c r="F89" s="183" t="s">
        <v>125</v>
      </c>
      <c r="G89" s="180"/>
      <c r="H89" s="182" t="s">
        <v>1</v>
      </c>
      <c r="I89" s="184"/>
      <c r="J89" s="180"/>
      <c r="K89" s="180"/>
      <c r="L89" s="185"/>
      <c r="M89" s="186"/>
      <c r="N89" s="187"/>
      <c r="O89" s="187"/>
      <c r="P89" s="187"/>
      <c r="Q89" s="187"/>
      <c r="R89" s="187"/>
      <c r="S89" s="187"/>
      <c r="T89" s="188"/>
      <c r="AT89" s="189" t="s">
        <v>109</v>
      </c>
      <c r="AU89" s="189" t="s">
        <v>73</v>
      </c>
      <c r="AV89" s="11" t="s">
        <v>71</v>
      </c>
      <c r="AW89" s="11" t="s">
        <v>29</v>
      </c>
      <c r="AX89" s="11" t="s">
        <v>66</v>
      </c>
      <c r="AY89" s="189" t="s">
        <v>99</v>
      </c>
    </row>
    <row r="90" spans="2:65" s="12" customFormat="1">
      <c r="B90" s="190"/>
      <c r="C90" s="191"/>
      <c r="D90" s="181" t="s">
        <v>109</v>
      </c>
      <c r="E90" s="192" t="s">
        <v>1</v>
      </c>
      <c r="F90" s="193" t="s">
        <v>126</v>
      </c>
      <c r="G90" s="191"/>
      <c r="H90" s="194">
        <v>288</v>
      </c>
      <c r="I90" s="195"/>
      <c r="J90" s="191"/>
      <c r="K90" s="191"/>
      <c r="L90" s="196"/>
      <c r="M90" s="197"/>
      <c r="N90" s="198"/>
      <c r="O90" s="198"/>
      <c r="P90" s="198"/>
      <c r="Q90" s="198"/>
      <c r="R90" s="198"/>
      <c r="S90" s="198"/>
      <c r="T90" s="199"/>
      <c r="AT90" s="200" t="s">
        <v>109</v>
      </c>
      <c r="AU90" s="200" t="s">
        <v>73</v>
      </c>
      <c r="AV90" s="12" t="s">
        <v>73</v>
      </c>
      <c r="AW90" s="12" t="s">
        <v>29</v>
      </c>
      <c r="AX90" s="12" t="s">
        <v>66</v>
      </c>
      <c r="AY90" s="200" t="s">
        <v>99</v>
      </c>
    </row>
    <row r="91" spans="2:65" s="12" customFormat="1">
      <c r="B91" s="190"/>
      <c r="C91" s="191"/>
      <c r="D91" s="181" t="s">
        <v>109</v>
      </c>
      <c r="E91" s="192" t="s">
        <v>1</v>
      </c>
      <c r="F91" s="193" t="s">
        <v>127</v>
      </c>
      <c r="G91" s="191"/>
      <c r="H91" s="194">
        <v>1017</v>
      </c>
      <c r="I91" s="195"/>
      <c r="J91" s="191"/>
      <c r="K91" s="191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109</v>
      </c>
      <c r="AU91" s="200" t="s">
        <v>73</v>
      </c>
      <c r="AV91" s="12" t="s">
        <v>73</v>
      </c>
      <c r="AW91" s="12" t="s">
        <v>29</v>
      </c>
      <c r="AX91" s="12" t="s">
        <v>66</v>
      </c>
      <c r="AY91" s="200" t="s">
        <v>99</v>
      </c>
    </row>
    <row r="92" spans="2:65" s="12" customFormat="1">
      <c r="B92" s="190"/>
      <c r="C92" s="191"/>
      <c r="D92" s="181" t="s">
        <v>109</v>
      </c>
      <c r="E92" s="192" t="s">
        <v>1</v>
      </c>
      <c r="F92" s="193" t="s">
        <v>128</v>
      </c>
      <c r="G92" s="191"/>
      <c r="H92" s="194">
        <v>45</v>
      </c>
      <c r="I92" s="195"/>
      <c r="J92" s="191"/>
      <c r="K92" s="191"/>
      <c r="L92" s="196"/>
      <c r="M92" s="197"/>
      <c r="N92" s="198"/>
      <c r="O92" s="198"/>
      <c r="P92" s="198"/>
      <c r="Q92" s="198"/>
      <c r="R92" s="198"/>
      <c r="S92" s="198"/>
      <c r="T92" s="199"/>
      <c r="AT92" s="200" t="s">
        <v>109</v>
      </c>
      <c r="AU92" s="200" t="s">
        <v>73</v>
      </c>
      <c r="AV92" s="12" t="s">
        <v>73</v>
      </c>
      <c r="AW92" s="12" t="s">
        <v>29</v>
      </c>
      <c r="AX92" s="12" t="s">
        <v>66</v>
      </c>
      <c r="AY92" s="200" t="s">
        <v>99</v>
      </c>
    </row>
    <row r="93" spans="2:65" s="11" customFormat="1">
      <c r="B93" s="179"/>
      <c r="C93" s="180"/>
      <c r="D93" s="181" t="s">
        <v>109</v>
      </c>
      <c r="E93" s="182" t="s">
        <v>1</v>
      </c>
      <c r="F93" s="183" t="s">
        <v>129</v>
      </c>
      <c r="G93" s="180"/>
      <c r="H93" s="182" t="s">
        <v>1</v>
      </c>
      <c r="I93" s="184"/>
      <c r="J93" s="180"/>
      <c r="K93" s="180"/>
      <c r="L93" s="185"/>
      <c r="M93" s="186"/>
      <c r="N93" s="187"/>
      <c r="O93" s="187"/>
      <c r="P93" s="187"/>
      <c r="Q93" s="187"/>
      <c r="R93" s="187"/>
      <c r="S93" s="187"/>
      <c r="T93" s="188"/>
      <c r="AT93" s="189" t="s">
        <v>109</v>
      </c>
      <c r="AU93" s="189" t="s">
        <v>73</v>
      </c>
      <c r="AV93" s="11" t="s">
        <v>71</v>
      </c>
      <c r="AW93" s="11" t="s">
        <v>29</v>
      </c>
      <c r="AX93" s="11" t="s">
        <v>66</v>
      </c>
      <c r="AY93" s="189" t="s">
        <v>99</v>
      </c>
    </row>
    <row r="94" spans="2:65" s="12" customFormat="1">
      <c r="B94" s="190"/>
      <c r="C94" s="191"/>
      <c r="D94" s="181" t="s">
        <v>109</v>
      </c>
      <c r="E94" s="192" t="s">
        <v>1</v>
      </c>
      <c r="F94" s="193" t="s">
        <v>130</v>
      </c>
      <c r="G94" s="191"/>
      <c r="H94" s="194">
        <v>1202.4000000000001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109</v>
      </c>
      <c r="AU94" s="200" t="s">
        <v>73</v>
      </c>
      <c r="AV94" s="12" t="s">
        <v>73</v>
      </c>
      <c r="AW94" s="12" t="s">
        <v>29</v>
      </c>
      <c r="AX94" s="12" t="s">
        <v>66</v>
      </c>
      <c r="AY94" s="200" t="s">
        <v>99</v>
      </c>
    </row>
    <row r="95" spans="2:65" s="1" customFormat="1" ht="16.5" customHeight="1">
      <c r="B95" s="31"/>
      <c r="C95" s="201" t="s">
        <v>107</v>
      </c>
      <c r="D95" s="201" t="s">
        <v>131</v>
      </c>
      <c r="E95" s="202" t="s">
        <v>132</v>
      </c>
      <c r="F95" s="203" t="s">
        <v>133</v>
      </c>
      <c r="G95" s="204" t="s">
        <v>134</v>
      </c>
      <c r="H95" s="205">
        <v>4594</v>
      </c>
      <c r="I95" s="206"/>
      <c r="J95" s="207">
        <f>ROUND(I95*H95,2)</f>
        <v>0</v>
      </c>
      <c r="K95" s="203" t="s">
        <v>106</v>
      </c>
      <c r="L95" s="208"/>
      <c r="M95" s="209" t="s">
        <v>1</v>
      </c>
      <c r="N95" s="210" t="s">
        <v>37</v>
      </c>
      <c r="O95" s="57"/>
      <c r="P95" s="176">
        <f>O95*H95</f>
        <v>0</v>
      </c>
      <c r="Q95" s="176">
        <v>1</v>
      </c>
      <c r="R95" s="176">
        <f>Q95*H95</f>
        <v>4594</v>
      </c>
      <c r="S95" s="176">
        <v>0</v>
      </c>
      <c r="T95" s="177">
        <f>S95*H95</f>
        <v>0</v>
      </c>
      <c r="AR95" s="14" t="s">
        <v>135</v>
      </c>
      <c r="AT95" s="14" t="s">
        <v>131</v>
      </c>
      <c r="AU95" s="14" t="s">
        <v>73</v>
      </c>
      <c r="AY95" s="14" t="s">
        <v>99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4" t="s">
        <v>71</v>
      </c>
      <c r="BK95" s="178">
        <f>ROUND(I95*H95,2)</f>
        <v>0</v>
      </c>
      <c r="BL95" s="14" t="s">
        <v>107</v>
      </c>
      <c r="BM95" s="14" t="s">
        <v>136</v>
      </c>
    </row>
    <row r="96" spans="2:65" s="11" customFormat="1">
      <c r="B96" s="179"/>
      <c r="C96" s="180"/>
      <c r="D96" s="181" t="s">
        <v>109</v>
      </c>
      <c r="E96" s="182" t="s">
        <v>1</v>
      </c>
      <c r="F96" s="183" t="s">
        <v>137</v>
      </c>
      <c r="G96" s="180"/>
      <c r="H96" s="182" t="s">
        <v>1</v>
      </c>
      <c r="I96" s="184"/>
      <c r="J96" s="180"/>
      <c r="K96" s="180"/>
      <c r="L96" s="185"/>
      <c r="M96" s="186"/>
      <c r="N96" s="187"/>
      <c r="O96" s="187"/>
      <c r="P96" s="187"/>
      <c r="Q96" s="187"/>
      <c r="R96" s="187"/>
      <c r="S96" s="187"/>
      <c r="T96" s="188"/>
      <c r="AT96" s="189" t="s">
        <v>109</v>
      </c>
      <c r="AU96" s="189" t="s">
        <v>73</v>
      </c>
      <c r="AV96" s="11" t="s">
        <v>71</v>
      </c>
      <c r="AW96" s="11" t="s">
        <v>29</v>
      </c>
      <c r="AX96" s="11" t="s">
        <v>66</v>
      </c>
      <c r="AY96" s="189" t="s">
        <v>99</v>
      </c>
    </row>
    <row r="97" spans="2:65" s="12" customFormat="1">
      <c r="B97" s="190"/>
      <c r="C97" s="191"/>
      <c r="D97" s="181" t="s">
        <v>109</v>
      </c>
      <c r="E97" s="192" t="s">
        <v>1</v>
      </c>
      <c r="F97" s="193" t="s">
        <v>138</v>
      </c>
      <c r="G97" s="191"/>
      <c r="H97" s="194">
        <v>2430</v>
      </c>
      <c r="I97" s="195"/>
      <c r="J97" s="191"/>
      <c r="K97" s="191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109</v>
      </c>
      <c r="AU97" s="200" t="s">
        <v>73</v>
      </c>
      <c r="AV97" s="12" t="s">
        <v>73</v>
      </c>
      <c r="AW97" s="12" t="s">
        <v>29</v>
      </c>
      <c r="AX97" s="12" t="s">
        <v>66</v>
      </c>
      <c r="AY97" s="200" t="s">
        <v>99</v>
      </c>
    </row>
    <row r="98" spans="2:65" s="11" customFormat="1">
      <c r="B98" s="179"/>
      <c r="C98" s="180"/>
      <c r="D98" s="181" t="s">
        <v>109</v>
      </c>
      <c r="E98" s="182" t="s">
        <v>1</v>
      </c>
      <c r="F98" s="183" t="s">
        <v>139</v>
      </c>
      <c r="G98" s="180"/>
      <c r="H98" s="182" t="s">
        <v>1</v>
      </c>
      <c r="I98" s="184"/>
      <c r="J98" s="180"/>
      <c r="K98" s="180"/>
      <c r="L98" s="185"/>
      <c r="M98" s="186"/>
      <c r="N98" s="187"/>
      <c r="O98" s="187"/>
      <c r="P98" s="187"/>
      <c r="Q98" s="187"/>
      <c r="R98" s="187"/>
      <c r="S98" s="187"/>
      <c r="T98" s="188"/>
      <c r="AT98" s="189" t="s">
        <v>109</v>
      </c>
      <c r="AU98" s="189" t="s">
        <v>73</v>
      </c>
      <c r="AV98" s="11" t="s">
        <v>71</v>
      </c>
      <c r="AW98" s="11" t="s">
        <v>29</v>
      </c>
      <c r="AX98" s="11" t="s">
        <v>66</v>
      </c>
      <c r="AY98" s="189" t="s">
        <v>99</v>
      </c>
    </row>
    <row r="99" spans="2:65" s="12" customFormat="1">
      <c r="B99" s="190"/>
      <c r="C99" s="191"/>
      <c r="D99" s="181" t="s">
        <v>109</v>
      </c>
      <c r="E99" s="192" t="s">
        <v>1</v>
      </c>
      <c r="F99" s="193" t="s">
        <v>140</v>
      </c>
      <c r="G99" s="191"/>
      <c r="H99" s="194">
        <v>2164.3200000000002</v>
      </c>
      <c r="I99" s="195"/>
      <c r="J99" s="191"/>
      <c r="K99" s="191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109</v>
      </c>
      <c r="AU99" s="200" t="s">
        <v>73</v>
      </c>
      <c r="AV99" s="12" t="s">
        <v>73</v>
      </c>
      <c r="AW99" s="12" t="s">
        <v>29</v>
      </c>
      <c r="AX99" s="12" t="s">
        <v>66</v>
      </c>
      <c r="AY99" s="200" t="s">
        <v>99</v>
      </c>
    </row>
    <row r="100" spans="2:65" s="12" customFormat="1">
      <c r="B100" s="190"/>
      <c r="C100" s="191"/>
      <c r="D100" s="181" t="s">
        <v>109</v>
      </c>
      <c r="E100" s="192" t="s">
        <v>1</v>
      </c>
      <c r="F100" s="193" t="s">
        <v>141</v>
      </c>
      <c r="G100" s="191"/>
      <c r="H100" s="194">
        <v>-0.32</v>
      </c>
      <c r="I100" s="195"/>
      <c r="J100" s="191"/>
      <c r="K100" s="191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109</v>
      </c>
      <c r="AU100" s="200" t="s">
        <v>73</v>
      </c>
      <c r="AV100" s="12" t="s">
        <v>73</v>
      </c>
      <c r="AW100" s="12" t="s">
        <v>29</v>
      </c>
      <c r="AX100" s="12" t="s">
        <v>66</v>
      </c>
      <c r="AY100" s="200" t="s">
        <v>99</v>
      </c>
    </row>
    <row r="101" spans="2:65" s="1" customFormat="1" ht="16.5" customHeight="1">
      <c r="B101" s="31"/>
      <c r="C101" s="167" t="s">
        <v>100</v>
      </c>
      <c r="D101" s="167" t="s">
        <v>102</v>
      </c>
      <c r="E101" s="168" t="s">
        <v>142</v>
      </c>
      <c r="F101" s="169" t="s">
        <v>143</v>
      </c>
      <c r="G101" s="170" t="s">
        <v>114</v>
      </c>
      <c r="H101" s="171">
        <v>6.0119999999999996</v>
      </c>
      <c r="I101" s="172"/>
      <c r="J101" s="173">
        <f>ROUND(I101*H101,2)</f>
        <v>0</v>
      </c>
      <c r="K101" s="169" t="s">
        <v>106</v>
      </c>
      <c r="L101" s="35"/>
      <c r="M101" s="174" t="s">
        <v>1</v>
      </c>
      <c r="N101" s="175" t="s">
        <v>37</v>
      </c>
      <c r="O101" s="57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AR101" s="14" t="s">
        <v>107</v>
      </c>
      <c r="AT101" s="14" t="s">
        <v>102</v>
      </c>
      <c r="AU101" s="14" t="s">
        <v>73</v>
      </c>
      <c r="AY101" s="14" t="s">
        <v>99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4" t="s">
        <v>71</v>
      </c>
      <c r="BK101" s="178">
        <f>ROUND(I101*H101,2)</f>
        <v>0</v>
      </c>
      <c r="BL101" s="14" t="s">
        <v>107</v>
      </c>
      <c r="BM101" s="14" t="s">
        <v>144</v>
      </c>
    </row>
    <row r="102" spans="2:65" s="11" customFormat="1">
      <c r="B102" s="179"/>
      <c r="C102" s="180"/>
      <c r="D102" s="181" t="s">
        <v>109</v>
      </c>
      <c r="E102" s="182" t="s">
        <v>1</v>
      </c>
      <c r="F102" s="183" t="s">
        <v>145</v>
      </c>
      <c r="G102" s="180"/>
      <c r="H102" s="182" t="s">
        <v>1</v>
      </c>
      <c r="I102" s="184"/>
      <c r="J102" s="180"/>
      <c r="K102" s="180"/>
      <c r="L102" s="185"/>
      <c r="M102" s="186"/>
      <c r="N102" s="187"/>
      <c r="O102" s="187"/>
      <c r="P102" s="187"/>
      <c r="Q102" s="187"/>
      <c r="R102" s="187"/>
      <c r="S102" s="187"/>
      <c r="T102" s="188"/>
      <c r="AT102" s="189" t="s">
        <v>109</v>
      </c>
      <c r="AU102" s="189" t="s">
        <v>73</v>
      </c>
      <c r="AV102" s="11" t="s">
        <v>71</v>
      </c>
      <c r="AW102" s="11" t="s">
        <v>29</v>
      </c>
      <c r="AX102" s="11" t="s">
        <v>66</v>
      </c>
      <c r="AY102" s="189" t="s">
        <v>99</v>
      </c>
    </row>
    <row r="103" spans="2:65" s="12" customFormat="1">
      <c r="B103" s="190"/>
      <c r="C103" s="191"/>
      <c r="D103" s="181" t="s">
        <v>109</v>
      </c>
      <c r="E103" s="192" t="s">
        <v>1</v>
      </c>
      <c r="F103" s="193" t="s">
        <v>146</v>
      </c>
      <c r="G103" s="191"/>
      <c r="H103" s="194">
        <v>6.0119999999999996</v>
      </c>
      <c r="I103" s="195"/>
      <c r="J103" s="191"/>
      <c r="K103" s="191"/>
      <c r="L103" s="196"/>
      <c r="M103" s="197"/>
      <c r="N103" s="198"/>
      <c r="O103" s="198"/>
      <c r="P103" s="198"/>
      <c r="Q103" s="198"/>
      <c r="R103" s="198"/>
      <c r="S103" s="198"/>
      <c r="T103" s="199"/>
      <c r="AT103" s="200" t="s">
        <v>109</v>
      </c>
      <c r="AU103" s="200" t="s">
        <v>73</v>
      </c>
      <c r="AV103" s="12" t="s">
        <v>73</v>
      </c>
      <c r="AW103" s="12" t="s">
        <v>29</v>
      </c>
      <c r="AX103" s="12" t="s">
        <v>66</v>
      </c>
      <c r="AY103" s="200" t="s">
        <v>99</v>
      </c>
    </row>
    <row r="104" spans="2:65" s="1" customFormat="1" ht="16.5" customHeight="1">
      <c r="B104" s="31"/>
      <c r="C104" s="167" t="s">
        <v>147</v>
      </c>
      <c r="D104" s="167" t="s">
        <v>102</v>
      </c>
      <c r="E104" s="168" t="s">
        <v>148</v>
      </c>
      <c r="F104" s="169" t="s">
        <v>149</v>
      </c>
      <c r="G104" s="170" t="s">
        <v>150</v>
      </c>
      <c r="H104" s="171">
        <v>341</v>
      </c>
      <c r="I104" s="172"/>
      <c r="J104" s="173">
        <f>ROUND(I104*H104,2)</f>
        <v>0</v>
      </c>
      <c r="K104" s="169" t="s">
        <v>106</v>
      </c>
      <c r="L104" s="35"/>
      <c r="M104" s="174" t="s">
        <v>1</v>
      </c>
      <c r="N104" s="175" t="s">
        <v>37</v>
      </c>
      <c r="O104" s="57"/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AR104" s="14" t="s">
        <v>107</v>
      </c>
      <c r="AT104" s="14" t="s">
        <v>102</v>
      </c>
      <c r="AU104" s="14" t="s">
        <v>73</v>
      </c>
      <c r="AY104" s="14" t="s">
        <v>99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4" t="s">
        <v>71</v>
      </c>
      <c r="BK104" s="178">
        <f>ROUND(I104*H104,2)</f>
        <v>0</v>
      </c>
      <c r="BL104" s="14" t="s">
        <v>107</v>
      </c>
      <c r="BM104" s="14" t="s">
        <v>151</v>
      </c>
    </row>
    <row r="105" spans="2:65" s="11" customFormat="1">
      <c r="B105" s="179"/>
      <c r="C105" s="180"/>
      <c r="D105" s="181" t="s">
        <v>109</v>
      </c>
      <c r="E105" s="182" t="s">
        <v>1</v>
      </c>
      <c r="F105" s="183" t="s">
        <v>152</v>
      </c>
      <c r="G105" s="180"/>
      <c r="H105" s="182" t="s">
        <v>1</v>
      </c>
      <c r="I105" s="184"/>
      <c r="J105" s="180"/>
      <c r="K105" s="180"/>
      <c r="L105" s="185"/>
      <c r="M105" s="186"/>
      <c r="N105" s="187"/>
      <c r="O105" s="187"/>
      <c r="P105" s="187"/>
      <c r="Q105" s="187"/>
      <c r="R105" s="187"/>
      <c r="S105" s="187"/>
      <c r="T105" s="188"/>
      <c r="AT105" s="189" t="s">
        <v>109</v>
      </c>
      <c r="AU105" s="189" t="s">
        <v>73</v>
      </c>
      <c r="AV105" s="11" t="s">
        <v>71</v>
      </c>
      <c r="AW105" s="11" t="s">
        <v>29</v>
      </c>
      <c r="AX105" s="11" t="s">
        <v>66</v>
      </c>
      <c r="AY105" s="189" t="s">
        <v>99</v>
      </c>
    </row>
    <row r="106" spans="2:65" s="12" customFormat="1">
      <c r="B106" s="190"/>
      <c r="C106" s="191"/>
      <c r="D106" s="181" t="s">
        <v>109</v>
      </c>
      <c r="E106" s="192" t="s">
        <v>1</v>
      </c>
      <c r="F106" s="193" t="s">
        <v>71</v>
      </c>
      <c r="G106" s="191"/>
      <c r="H106" s="194">
        <v>1</v>
      </c>
      <c r="I106" s="195"/>
      <c r="J106" s="191"/>
      <c r="K106" s="191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109</v>
      </c>
      <c r="AU106" s="200" t="s">
        <v>73</v>
      </c>
      <c r="AV106" s="12" t="s">
        <v>73</v>
      </c>
      <c r="AW106" s="12" t="s">
        <v>29</v>
      </c>
      <c r="AX106" s="12" t="s">
        <v>66</v>
      </c>
      <c r="AY106" s="200" t="s">
        <v>99</v>
      </c>
    </row>
    <row r="107" spans="2:65" s="11" customFormat="1">
      <c r="B107" s="179"/>
      <c r="C107" s="180"/>
      <c r="D107" s="181" t="s">
        <v>109</v>
      </c>
      <c r="E107" s="182" t="s">
        <v>1</v>
      </c>
      <c r="F107" s="183" t="s">
        <v>153</v>
      </c>
      <c r="G107" s="180"/>
      <c r="H107" s="182" t="s">
        <v>1</v>
      </c>
      <c r="I107" s="184"/>
      <c r="J107" s="180"/>
      <c r="K107" s="180"/>
      <c r="L107" s="185"/>
      <c r="M107" s="186"/>
      <c r="N107" s="187"/>
      <c r="O107" s="187"/>
      <c r="P107" s="187"/>
      <c r="Q107" s="187"/>
      <c r="R107" s="187"/>
      <c r="S107" s="187"/>
      <c r="T107" s="188"/>
      <c r="AT107" s="189" t="s">
        <v>109</v>
      </c>
      <c r="AU107" s="189" t="s">
        <v>73</v>
      </c>
      <c r="AV107" s="11" t="s">
        <v>71</v>
      </c>
      <c r="AW107" s="11" t="s">
        <v>29</v>
      </c>
      <c r="AX107" s="11" t="s">
        <v>66</v>
      </c>
      <c r="AY107" s="189" t="s">
        <v>99</v>
      </c>
    </row>
    <row r="108" spans="2:65" s="12" customFormat="1">
      <c r="B108" s="190"/>
      <c r="C108" s="191"/>
      <c r="D108" s="181" t="s">
        <v>109</v>
      </c>
      <c r="E108" s="192" t="s">
        <v>1</v>
      </c>
      <c r="F108" s="193" t="s">
        <v>154</v>
      </c>
      <c r="G108" s="191"/>
      <c r="H108" s="194">
        <v>26</v>
      </c>
      <c r="I108" s="195"/>
      <c r="J108" s="191"/>
      <c r="K108" s="191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109</v>
      </c>
      <c r="AU108" s="200" t="s">
        <v>73</v>
      </c>
      <c r="AV108" s="12" t="s">
        <v>73</v>
      </c>
      <c r="AW108" s="12" t="s">
        <v>29</v>
      </c>
      <c r="AX108" s="12" t="s">
        <v>66</v>
      </c>
      <c r="AY108" s="200" t="s">
        <v>99</v>
      </c>
    </row>
    <row r="109" spans="2:65" s="11" customFormat="1">
      <c r="B109" s="179"/>
      <c r="C109" s="180"/>
      <c r="D109" s="181" t="s">
        <v>109</v>
      </c>
      <c r="E109" s="182" t="s">
        <v>1</v>
      </c>
      <c r="F109" s="183" t="s">
        <v>155</v>
      </c>
      <c r="G109" s="180"/>
      <c r="H109" s="182" t="s">
        <v>1</v>
      </c>
      <c r="I109" s="184"/>
      <c r="J109" s="180"/>
      <c r="K109" s="180"/>
      <c r="L109" s="185"/>
      <c r="M109" s="186"/>
      <c r="N109" s="187"/>
      <c r="O109" s="187"/>
      <c r="P109" s="187"/>
      <c r="Q109" s="187"/>
      <c r="R109" s="187"/>
      <c r="S109" s="187"/>
      <c r="T109" s="188"/>
      <c r="AT109" s="189" t="s">
        <v>109</v>
      </c>
      <c r="AU109" s="189" t="s">
        <v>73</v>
      </c>
      <c r="AV109" s="11" t="s">
        <v>71</v>
      </c>
      <c r="AW109" s="11" t="s">
        <v>29</v>
      </c>
      <c r="AX109" s="11" t="s">
        <v>66</v>
      </c>
      <c r="AY109" s="189" t="s">
        <v>99</v>
      </c>
    </row>
    <row r="110" spans="2:65" s="12" customFormat="1">
      <c r="B110" s="190"/>
      <c r="C110" s="191"/>
      <c r="D110" s="181" t="s">
        <v>109</v>
      </c>
      <c r="E110" s="192" t="s">
        <v>1</v>
      </c>
      <c r="F110" s="193" t="s">
        <v>156</v>
      </c>
      <c r="G110" s="191"/>
      <c r="H110" s="194">
        <v>100</v>
      </c>
      <c r="I110" s="195"/>
      <c r="J110" s="191"/>
      <c r="K110" s="191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109</v>
      </c>
      <c r="AU110" s="200" t="s">
        <v>73</v>
      </c>
      <c r="AV110" s="12" t="s">
        <v>73</v>
      </c>
      <c r="AW110" s="12" t="s">
        <v>29</v>
      </c>
      <c r="AX110" s="12" t="s">
        <v>66</v>
      </c>
      <c r="AY110" s="200" t="s">
        <v>99</v>
      </c>
    </row>
    <row r="111" spans="2:65" s="11" customFormat="1">
      <c r="B111" s="179"/>
      <c r="C111" s="180"/>
      <c r="D111" s="181" t="s">
        <v>109</v>
      </c>
      <c r="E111" s="182" t="s">
        <v>1</v>
      </c>
      <c r="F111" s="183" t="s">
        <v>157</v>
      </c>
      <c r="G111" s="180"/>
      <c r="H111" s="182" t="s">
        <v>1</v>
      </c>
      <c r="I111" s="184"/>
      <c r="J111" s="180"/>
      <c r="K111" s="180"/>
      <c r="L111" s="185"/>
      <c r="M111" s="186"/>
      <c r="N111" s="187"/>
      <c r="O111" s="187"/>
      <c r="P111" s="187"/>
      <c r="Q111" s="187"/>
      <c r="R111" s="187"/>
      <c r="S111" s="187"/>
      <c r="T111" s="188"/>
      <c r="AT111" s="189" t="s">
        <v>109</v>
      </c>
      <c r="AU111" s="189" t="s">
        <v>73</v>
      </c>
      <c r="AV111" s="11" t="s">
        <v>71</v>
      </c>
      <c r="AW111" s="11" t="s">
        <v>29</v>
      </c>
      <c r="AX111" s="11" t="s">
        <v>66</v>
      </c>
      <c r="AY111" s="189" t="s">
        <v>99</v>
      </c>
    </row>
    <row r="112" spans="2:65" s="12" customFormat="1">
      <c r="B112" s="190"/>
      <c r="C112" s="191"/>
      <c r="D112" s="181" t="s">
        <v>109</v>
      </c>
      <c r="E112" s="192" t="s">
        <v>1</v>
      </c>
      <c r="F112" s="193" t="s">
        <v>158</v>
      </c>
      <c r="G112" s="191"/>
      <c r="H112" s="194">
        <v>214</v>
      </c>
      <c r="I112" s="195"/>
      <c r="J112" s="191"/>
      <c r="K112" s="191"/>
      <c r="L112" s="196"/>
      <c r="M112" s="197"/>
      <c r="N112" s="198"/>
      <c r="O112" s="198"/>
      <c r="P112" s="198"/>
      <c r="Q112" s="198"/>
      <c r="R112" s="198"/>
      <c r="S112" s="198"/>
      <c r="T112" s="199"/>
      <c r="AT112" s="200" t="s">
        <v>109</v>
      </c>
      <c r="AU112" s="200" t="s">
        <v>73</v>
      </c>
      <c r="AV112" s="12" t="s">
        <v>73</v>
      </c>
      <c r="AW112" s="12" t="s">
        <v>29</v>
      </c>
      <c r="AX112" s="12" t="s">
        <v>66</v>
      </c>
      <c r="AY112" s="200" t="s">
        <v>99</v>
      </c>
    </row>
    <row r="113" spans="2:65" s="1" customFormat="1" ht="16.5" customHeight="1">
      <c r="B113" s="31"/>
      <c r="C113" s="167" t="s">
        <v>159</v>
      </c>
      <c r="D113" s="167" t="s">
        <v>102</v>
      </c>
      <c r="E113" s="168" t="s">
        <v>160</v>
      </c>
      <c r="F113" s="169" t="s">
        <v>161</v>
      </c>
      <c r="G113" s="170" t="s">
        <v>150</v>
      </c>
      <c r="H113" s="171">
        <v>220</v>
      </c>
      <c r="I113" s="172"/>
      <c r="J113" s="173">
        <f>ROUND(I113*H113,2)</f>
        <v>0</v>
      </c>
      <c r="K113" s="169" t="s">
        <v>106</v>
      </c>
      <c r="L113" s="35"/>
      <c r="M113" s="174" t="s">
        <v>1</v>
      </c>
      <c r="N113" s="175" t="s">
        <v>37</v>
      </c>
      <c r="O113" s="57"/>
      <c r="P113" s="176">
        <f>O113*H113</f>
        <v>0</v>
      </c>
      <c r="Q113" s="176">
        <v>0</v>
      </c>
      <c r="R113" s="176">
        <f>Q113*H113</f>
        <v>0</v>
      </c>
      <c r="S113" s="176">
        <v>0</v>
      </c>
      <c r="T113" s="177">
        <f>S113*H113</f>
        <v>0</v>
      </c>
      <c r="AR113" s="14" t="s">
        <v>107</v>
      </c>
      <c r="AT113" s="14" t="s">
        <v>102</v>
      </c>
      <c r="AU113" s="14" t="s">
        <v>73</v>
      </c>
      <c r="AY113" s="14" t="s">
        <v>99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14" t="s">
        <v>71</v>
      </c>
      <c r="BK113" s="178">
        <f>ROUND(I113*H113,2)</f>
        <v>0</v>
      </c>
      <c r="BL113" s="14" t="s">
        <v>107</v>
      </c>
      <c r="BM113" s="14" t="s">
        <v>162</v>
      </c>
    </row>
    <row r="114" spans="2:65" s="11" customFormat="1">
      <c r="B114" s="179"/>
      <c r="C114" s="180"/>
      <c r="D114" s="181" t="s">
        <v>109</v>
      </c>
      <c r="E114" s="182" t="s">
        <v>1</v>
      </c>
      <c r="F114" s="183" t="s">
        <v>163</v>
      </c>
      <c r="G114" s="180"/>
      <c r="H114" s="182" t="s">
        <v>1</v>
      </c>
      <c r="I114" s="184"/>
      <c r="J114" s="180"/>
      <c r="K114" s="180"/>
      <c r="L114" s="185"/>
      <c r="M114" s="186"/>
      <c r="N114" s="187"/>
      <c r="O114" s="187"/>
      <c r="P114" s="187"/>
      <c r="Q114" s="187"/>
      <c r="R114" s="187"/>
      <c r="S114" s="187"/>
      <c r="T114" s="188"/>
      <c r="AT114" s="189" t="s">
        <v>109</v>
      </c>
      <c r="AU114" s="189" t="s">
        <v>73</v>
      </c>
      <c r="AV114" s="11" t="s">
        <v>71</v>
      </c>
      <c r="AW114" s="11" t="s">
        <v>29</v>
      </c>
      <c r="AX114" s="11" t="s">
        <v>66</v>
      </c>
      <c r="AY114" s="189" t="s">
        <v>99</v>
      </c>
    </row>
    <row r="115" spans="2:65" s="12" customFormat="1">
      <c r="B115" s="190"/>
      <c r="C115" s="191"/>
      <c r="D115" s="181" t="s">
        <v>109</v>
      </c>
      <c r="E115" s="192" t="s">
        <v>1</v>
      </c>
      <c r="F115" s="193" t="s">
        <v>164</v>
      </c>
      <c r="G115" s="191"/>
      <c r="H115" s="194">
        <v>220</v>
      </c>
      <c r="I115" s="195"/>
      <c r="J115" s="191"/>
      <c r="K115" s="191"/>
      <c r="L115" s="196"/>
      <c r="M115" s="197"/>
      <c r="N115" s="198"/>
      <c r="O115" s="198"/>
      <c r="P115" s="198"/>
      <c r="Q115" s="198"/>
      <c r="R115" s="198"/>
      <c r="S115" s="198"/>
      <c r="T115" s="199"/>
      <c r="AT115" s="200" t="s">
        <v>109</v>
      </c>
      <c r="AU115" s="200" t="s">
        <v>73</v>
      </c>
      <c r="AV115" s="12" t="s">
        <v>73</v>
      </c>
      <c r="AW115" s="12" t="s">
        <v>29</v>
      </c>
      <c r="AX115" s="12" t="s">
        <v>66</v>
      </c>
      <c r="AY115" s="200" t="s">
        <v>99</v>
      </c>
    </row>
    <row r="116" spans="2:65" s="1" customFormat="1" ht="16.5" customHeight="1">
      <c r="B116" s="31"/>
      <c r="C116" s="167" t="s">
        <v>135</v>
      </c>
      <c r="D116" s="167" t="s">
        <v>102</v>
      </c>
      <c r="E116" s="168" t="s">
        <v>165</v>
      </c>
      <c r="F116" s="169" t="s">
        <v>166</v>
      </c>
      <c r="G116" s="170" t="s">
        <v>150</v>
      </c>
      <c r="H116" s="171">
        <v>561</v>
      </c>
      <c r="I116" s="172"/>
      <c r="J116" s="173">
        <f>ROUND(I116*H116,2)</f>
        <v>0</v>
      </c>
      <c r="K116" s="169" t="s">
        <v>106</v>
      </c>
      <c r="L116" s="35"/>
      <c r="M116" s="174" t="s">
        <v>1</v>
      </c>
      <c r="N116" s="175" t="s">
        <v>37</v>
      </c>
      <c r="O116" s="57"/>
      <c r="P116" s="176">
        <f>O116*H116</f>
        <v>0</v>
      </c>
      <c r="Q116" s="176">
        <v>0</v>
      </c>
      <c r="R116" s="176">
        <f>Q116*H116</f>
        <v>0</v>
      </c>
      <c r="S116" s="176">
        <v>0</v>
      </c>
      <c r="T116" s="177">
        <f>S116*H116</f>
        <v>0</v>
      </c>
      <c r="AR116" s="14" t="s">
        <v>107</v>
      </c>
      <c r="AT116" s="14" t="s">
        <v>102</v>
      </c>
      <c r="AU116" s="14" t="s">
        <v>73</v>
      </c>
      <c r="AY116" s="14" t="s">
        <v>99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14" t="s">
        <v>71</v>
      </c>
      <c r="BK116" s="178">
        <f>ROUND(I116*H116,2)</f>
        <v>0</v>
      </c>
      <c r="BL116" s="14" t="s">
        <v>107</v>
      </c>
      <c r="BM116" s="14" t="s">
        <v>167</v>
      </c>
    </row>
    <row r="117" spans="2:65" s="11" customFormat="1">
      <c r="B117" s="179"/>
      <c r="C117" s="180"/>
      <c r="D117" s="181" t="s">
        <v>109</v>
      </c>
      <c r="E117" s="182" t="s">
        <v>1</v>
      </c>
      <c r="F117" s="183" t="s">
        <v>168</v>
      </c>
      <c r="G117" s="180"/>
      <c r="H117" s="182" t="s">
        <v>1</v>
      </c>
      <c r="I117" s="184"/>
      <c r="J117" s="180"/>
      <c r="K117" s="180"/>
      <c r="L117" s="185"/>
      <c r="M117" s="186"/>
      <c r="N117" s="187"/>
      <c r="O117" s="187"/>
      <c r="P117" s="187"/>
      <c r="Q117" s="187"/>
      <c r="R117" s="187"/>
      <c r="S117" s="187"/>
      <c r="T117" s="188"/>
      <c r="AT117" s="189" t="s">
        <v>109</v>
      </c>
      <c r="AU117" s="189" t="s">
        <v>73</v>
      </c>
      <c r="AV117" s="11" t="s">
        <v>71</v>
      </c>
      <c r="AW117" s="11" t="s">
        <v>29</v>
      </c>
      <c r="AX117" s="11" t="s">
        <v>66</v>
      </c>
      <c r="AY117" s="189" t="s">
        <v>99</v>
      </c>
    </row>
    <row r="118" spans="2:65" s="12" customFormat="1">
      <c r="B118" s="190"/>
      <c r="C118" s="191"/>
      <c r="D118" s="181" t="s">
        <v>109</v>
      </c>
      <c r="E118" s="192" t="s">
        <v>1</v>
      </c>
      <c r="F118" s="193" t="s">
        <v>71</v>
      </c>
      <c r="G118" s="191"/>
      <c r="H118" s="194">
        <v>1</v>
      </c>
      <c r="I118" s="195"/>
      <c r="J118" s="191"/>
      <c r="K118" s="191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109</v>
      </c>
      <c r="AU118" s="200" t="s">
        <v>73</v>
      </c>
      <c r="AV118" s="12" t="s">
        <v>73</v>
      </c>
      <c r="AW118" s="12" t="s">
        <v>29</v>
      </c>
      <c r="AX118" s="12" t="s">
        <v>66</v>
      </c>
      <c r="AY118" s="200" t="s">
        <v>99</v>
      </c>
    </row>
    <row r="119" spans="2:65" s="11" customFormat="1">
      <c r="B119" s="179"/>
      <c r="C119" s="180"/>
      <c r="D119" s="181" t="s">
        <v>109</v>
      </c>
      <c r="E119" s="182" t="s">
        <v>1</v>
      </c>
      <c r="F119" s="183" t="s">
        <v>169</v>
      </c>
      <c r="G119" s="180"/>
      <c r="H119" s="182" t="s">
        <v>1</v>
      </c>
      <c r="I119" s="184"/>
      <c r="J119" s="180"/>
      <c r="K119" s="180"/>
      <c r="L119" s="185"/>
      <c r="M119" s="186"/>
      <c r="N119" s="187"/>
      <c r="O119" s="187"/>
      <c r="P119" s="187"/>
      <c r="Q119" s="187"/>
      <c r="R119" s="187"/>
      <c r="S119" s="187"/>
      <c r="T119" s="188"/>
      <c r="AT119" s="189" t="s">
        <v>109</v>
      </c>
      <c r="AU119" s="189" t="s">
        <v>73</v>
      </c>
      <c r="AV119" s="11" t="s">
        <v>71</v>
      </c>
      <c r="AW119" s="11" t="s">
        <v>29</v>
      </c>
      <c r="AX119" s="11" t="s">
        <v>66</v>
      </c>
      <c r="AY119" s="189" t="s">
        <v>99</v>
      </c>
    </row>
    <row r="120" spans="2:65" s="12" customFormat="1">
      <c r="B120" s="190"/>
      <c r="C120" s="191"/>
      <c r="D120" s="181" t="s">
        <v>109</v>
      </c>
      <c r="E120" s="192" t="s">
        <v>1</v>
      </c>
      <c r="F120" s="193" t="s">
        <v>154</v>
      </c>
      <c r="G120" s="191"/>
      <c r="H120" s="194">
        <v>26</v>
      </c>
      <c r="I120" s="195"/>
      <c r="J120" s="191"/>
      <c r="K120" s="191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109</v>
      </c>
      <c r="AU120" s="200" t="s">
        <v>73</v>
      </c>
      <c r="AV120" s="12" t="s">
        <v>73</v>
      </c>
      <c r="AW120" s="12" t="s">
        <v>29</v>
      </c>
      <c r="AX120" s="12" t="s">
        <v>66</v>
      </c>
      <c r="AY120" s="200" t="s">
        <v>99</v>
      </c>
    </row>
    <row r="121" spans="2:65" s="11" customFormat="1">
      <c r="B121" s="179"/>
      <c r="C121" s="180"/>
      <c r="D121" s="181" t="s">
        <v>109</v>
      </c>
      <c r="E121" s="182" t="s">
        <v>1</v>
      </c>
      <c r="F121" s="183" t="s">
        <v>170</v>
      </c>
      <c r="G121" s="180"/>
      <c r="H121" s="182" t="s">
        <v>1</v>
      </c>
      <c r="I121" s="184"/>
      <c r="J121" s="180"/>
      <c r="K121" s="180"/>
      <c r="L121" s="185"/>
      <c r="M121" s="186"/>
      <c r="N121" s="187"/>
      <c r="O121" s="187"/>
      <c r="P121" s="187"/>
      <c r="Q121" s="187"/>
      <c r="R121" s="187"/>
      <c r="S121" s="187"/>
      <c r="T121" s="188"/>
      <c r="AT121" s="189" t="s">
        <v>109</v>
      </c>
      <c r="AU121" s="189" t="s">
        <v>73</v>
      </c>
      <c r="AV121" s="11" t="s">
        <v>71</v>
      </c>
      <c r="AW121" s="11" t="s">
        <v>29</v>
      </c>
      <c r="AX121" s="11" t="s">
        <v>66</v>
      </c>
      <c r="AY121" s="189" t="s">
        <v>99</v>
      </c>
    </row>
    <row r="122" spans="2:65" s="12" customFormat="1">
      <c r="B122" s="190"/>
      <c r="C122" s="191"/>
      <c r="D122" s="181" t="s">
        <v>109</v>
      </c>
      <c r="E122" s="192" t="s">
        <v>1</v>
      </c>
      <c r="F122" s="193" t="s">
        <v>156</v>
      </c>
      <c r="G122" s="191"/>
      <c r="H122" s="194">
        <v>100</v>
      </c>
      <c r="I122" s="195"/>
      <c r="J122" s="191"/>
      <c r="K122" s="191"/>
      <c r="L122" s="196"/>
      <c r="M122" s="197"/>
      <c r="N122" s="198"/>
      <c r="O122" s="198"/>
      <c r="P122" s="198"/>
      <c r="Q122" s="198"/>
      <c r="R122" s="198"/>
      <c r="S122" s="198"/>
      <c r="T122" s="199"/>
      <c r="AT122" s="200" t="s">
        <v>109</v>
      </c>
      <c r="AU122" s="200" t="s">
        <v>73</v>
      </c>
      <c r="AV122" s="12" t="s">
        <v>73</v>
      </c>
      <c r="AW122" s="12" t="s">
        <v>29</v>
      </c>
      <c r="AX122" s="12" t="s">
        <v>66</v>
      </c>
      <c r="AY122" s="200" t="s">
        <v>99</v>
      </c>
    </row>
    <row r="123" spans="2:65" s="11" customFormat="1">
      <c r="B123" s="179"/>
      <c r="C123" s="180"/>
      <c r="D123" s="181" t="s">
        <v>109</v>
      </c>
      <c r="E123" s="182" t="s">
        <v>1</v>
      </c>
      <c r="F123" s="183" t="s">
        <v>171</v>
      </c>
      <c r="G123" s="180"/>
      <c r="H123" s="182" t="s">
        <v>1</v>
      </c>
      <c r="I123" s="184"/>
      <c r="J123" s="180"/>
      <c r="K123" s="180"/>
      <c r="L123" s="185"/>
      <c r="M123" s="186"/>
      <c r="N123" s="187"/>
      <c r="O123" s="187"/>
      <c r="P123" s="187"/>
      <c r="Q123" s="187"/>
      <c r="R123" s="187"/>
      <c r="S123" s="187"/>
      <c r="T123" s="188"/>
      <c r="AT123" s="189" t="s">
        <v>109</v>
      </c>
      <c r="AU123" s="189" t="s">
        <v>73</v>
      </c>
      <c r="AV123" s="11" t="s">
        <v>71</v>
      </c>
      <c r="AW123" s="11" t="s">
        <v>29</v>
      </c>
      <c r="AX123" s="11" t="s">
        <v>66</v>
      </c>
      <c r="AY123" s="189" t="s">
        <v>99</v>
      </c>
    </row>
    <row r="124" spans="2:65" s="12" customFormat="1">
      <c r="B124" s="190"/>
      <c r="C124" s="191"/>
      <c r="D124" s="181" t="s">
        <v>109</v>
      </c>
      <c r="E124" s="192" t="s">
        <v>1</v>
      </c>
      <c r="F124" s="193" t="s">
        <v>164</v>
      </c>
      <c r="G124" s="191"/>
      <c r="H124" s="194">
        <v>220</v>
      </c>
      <c r="I124" s="195"/>
      <c r="J124" s="191"/>
      <c r="K124" s="191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109</v>
      </c>
      <c r="AU124" s="200" t="s">
        <v>73</v>
      </c>
      <c r="AV124" s="12" t="s">
        <v>73</v>
      </c>
      <c r="AW124" s="12" t="s">
        <v>29</v>
      </c>
      <c r="AX124" s="12" t="s">
        <v>66</v>
      </c>
      <c r="AY124" s="200" t="s">
        <v>99</v>
      </c>
    </row>
    <row r="125" spans="2:65" s="11" customFormat="1">
      <c r="B125" s="179"/>
      <c r="C125" s="180"/>
      <c r="D125" s="181" t="s">
        <v>109</v>
      </c>
      <c r="E125" s="182" t="s">
        <v>1</v>
      </c>
      <c r="F125" s="183" t="s">
        <v>172</v>
      </c>
      <c r="G125" s="180"/>
      <c r="H125" s="182" t="s">
        <v>1</v>
      </c>
      <c r="I125" s="184"/>
      <c r="J125" s="180"/>
      <c r="K125" s="180"/>
      <c r="L125" s="185"/>
      <c r="M125" s="186"/>
      <c r="N125" s="187"/>
      <c r="O125" s="187"/>
      <c r="P125" s="187"/>
      <c r="Q125" s="187"/>
      <c r="R125" s="187"/>
      <c r="S125" s="187"/>
      <c r="T125" s="188"/>
      <c r="AT125" s="189" t="s">
        <v>109</v>
      </c>
      <c r="AU125" s="189" t="s">
        <v>73</v>
      </c>
      <c r="AV125" s="11" t="s">
        <v>71</v>
      </c>
      <c r="AW125" s="11" t="s">
        <v>29</v>
      </c>
      <c r="AX125" s="11" t="s">
        <v>66</v>
      </c>
      <c r="AY125" s="189" t="s">
        <v>99</v>
      </c>
    </row>
    <row r="126" spans="2:65" s="12" customFormat="1">
      <c r="B126" s="190"/>
      <c r="C126" s="191"/>
      <c r="D126" s="181" t="s">
        <v>109</v>
      </c>
      <c r="E126" s="192" t="s">
        <v>1</v>
      </c>
      <c r="F126" s="193" t="s">
        <v>158</v>
      </c>
      <c r="G126" s="191"/>
      <c r="H126" s="194">
        <v>214</v>
      </c>
      <c r="I126" s="195"/>
      <c r="J126" s="191"/>
      <c r="K126" s="191"/>
      <c r="L126" s="196"/>
      <c r="M126" s="197"/>
      <c r="N126" s="198"/>
      <c r="O126" s="198"/>
      <c r="P126" s="198"/>
      <c r="Q126" s="198"/>
      <c r="R126" s="198"/>
      <c r="S126" s="198"/>
      <c r="T126" s="199"/>
      <c r="AT126" s="200" t="s">
        <v>109</v>
      </c>
      <c r="AU126" s="200" t="s">
        <v>73</v>
      </c>
      <c r="AV126" s="12" t="s">
        <v>73</v>
      </c>
      <c r="AW126" s="12" t="s">
        <v>29</v>
      </c>
      <c r="AX126" s="12" t="s">
        <v>66</v>
      </c>
      <c r="AY126" s="200" t="s">
        <v>99</v>
      </c>
    </row>
    <row r="127" spans="2:65" s="1" customFormat="1" ht="16.5" customHeight="1">
      <c r="B127" s="31"/>
      <c r="C127" s="201" t="s">
        <v>173</v>
      </c>
      <c r="D127" s="201" t="s">
        <v>131</v>
      </c>
      <c r="E127" s="202" t="s">
        <v>174</v>
      </c>
      <c r="F127" s="203" t="s">
        <v>175</v>
      </c>
      <c r="G127" s="204" t="s">
        <v>150</v>
      </c>
      <c r="H127" s="205">
        <v>1122</v>
      </c>
      <c r="I127" s="206"/>
      <c r="J127" s="207">
        <f>ROUND(I127*H127,2)</f>
        <v>0</v>
      </c>
      <c r="K127" s="203" t="s">
        <v>106</v>
      </c>
      <c r="L127" s="208"/>
      <c r="M127" s="209" t="s">
        <v>1</v>
      </c>
      <c r="N127" s="210" t="s">
        <v>37</v>
      </c>
      <c r="O127" s="57"/>
      <c r="P127" s="176">
        <f>O127*H127</f>
        <v>0</v>
      </c>
      <c r="Q127" s="176">
        <v>1.8000000000000001E-4</v>
      </c>
      <c r="R127" s="176">
        <f>Q127*H127</f>
        <v>0.20196</v>
      </c>
      <c r="S127" s="176">
        <v>0</v>
      </c>
      <c r="T127" s="177">
        <f>S127*H127</f>
        <v>0</v>
      </c>
      <c r="AR127" s="14" t="s">
        <v>135</v>
      </c>
      <c r="AT127" s="14" t="s">
        <v>131</v>
      </c>
      <c r="AU127" s="14" t="s">
        <v>73</v>
      </c>
      <c r="AY127" s="14" t="s">
        <v>99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4" t="s">
        <v>71</v>
      </c>
      <c r="BK127" s="178">
        <f>ROUND(I127*H127,2)</f>
        <v>0</v>
      </c>
      <c r="BL127" s="14" t="s">
        <v>107</v>
      </c>
      <c r="BM127" s="14" t="s">
        <v>176</v>
      </c>
    </row>
    <row r="128" spans="2:65" s="11" customFormat="1">
      <c r="B128" s="179"/>
      <c r="C128" s="180"/>
      <c r="D128" s="181" t="s">
        <v>109</v>
      </c>
      <c r="E128" s="182" t="s">
        <v>1</v>
      </c>
      <c r="F128" s="183" t="s">
        <v>177</v>
      </c>
      <c r="G128" s="180"/>
      <c r="H128" s="182" t="s">
        <v>1</v>
      </c>
      <c r="I128" s="184"/>
      <c r="J128" s="180"/>
      <c r="K128" s="180"/>
      <c r="L128" s="185"/>
      <c r="M128" s="186"/>
      <c r="N128" s="187"/>
      <c r="O128" s="187"/>
      <c r="P128" s="187"/>
      <c r="Q128" s="187"/>
      <c r="R128" s="187"/>
      <c r="S128" s="187"/>
      <c r="T128" s="188"/>
      <c r="AT128" s="189" t="s">
        <v>109</v>
      </c>
      <c r="AU128" s="189" t="s">
        <v>73</v>
      </c>
      <c r="AV128" s="11" t="s">
        <v>71</v>
      </c>
      <c r="AW128" s="11" t="s">
        <v>29</v>
      </c>
      <c r="AX128" s="11" t="s">
        <v>66</v>
      </c>
      <c r="AY128" s="189" t="s">
        <v>99</v>
      </c>
    </row>
    <row r="129" spans="2:65" s="12" customFormat="1">
      <c r="B129" s="190"/>
      <c r="C129" s="191"/>
      <c r="D129" s="181" t="s">
        <v>109</v>
      </c>
      <c r="E129" s="192" t="s">
        <v>1</v>
      </c>
      <c r="F129" s="193" t="s">
        <v>178</v>
      </c>
      <c r="G129" s="191"/>
      <c r="H129" s="194">
        <v>2</v>
      </c>
      <c r="I129" s="195"/>
      <c r="J129" s="191"/>
      <c r="K129" s="191"/>
      <c r="L129" s="196"/>
      <c r="M129" s="197"/>
      <c r="N129" s="198"/>
      <c r="O129" s="198"/>
      <c r="P129" s="198"/>
      <c r="Q129" s="198"/>
      <c r="R129" s="198"/>
      <c r="S129" s="198"/>
      <c r="T129" s="199"/>
      <c r="AT129" s="200" t="s">
        <v>109</v>
      </c>
      <c r="AU129" s="200" t="s">
        <v>73</v>
      </c>
      <c r="AV129" s="12" t="s">
        <v>73</v>
      </c>
      <c r="AW129" s="12" t="s">
        <v>29</v>
      </c>
      <c r="AX129" s="12" t="s">
        <v>66</v>
      </c>
      <c r="AY129" s="200" t="s">
        <v>99</v>
      </c>
    </row>
    <row r="130" spans="2:65" s="11" customFormat="1">
      <c r="B130" s="179"/>
      <c r="C130" s="180"/>
      <c r="D130" s="181" t="s">
        <v>109</v>
      </c>
      <c r="E130" s="182" t="s">
        <v>1</v>
      </c>
      <c r="F130" s="183" t="s">
        <v>179</v>
      </c>
      <c r="G130" s="180"/>
      <c r="H130" s="182" t="s">
        <v>1</v>
      </c>
      <c r="I130" s="184"/>
      <c r="J130" s="180"/>
      <c r="K130" s="180"/>
      <c r="L130" s="185"/>
      <c r="M130" s="186"/>
      <c r="N130" s="187"/>
      <c r="O130" s="187"/>
      <c r="P130" s="187"/>
      <c r="Q130" s="187"/>
      <c r="R130" s="187"/>
      <c r="S130" s="187"/>
      <c r="T130" s="188"/>
      <c r="AT130" s="189" t="s">
        <v>109</v>
      </c>
      <c r="AU130" s="189" t="s">
        <v>73</v>
      </c>
      <c r="AV130" s="11" t="s">
        <v>71</v>
      </c>
      <c r="AW130" s="11" t="s">
        <v>29</v>
      </c>
      <c r="AX130" s="11" t="s">
        <v>66</v>
      </c>
      <c r="AY130" s="189" t="s">
        <v>99</v>
      </c>
    </row>
    <row r="131" spans="2:65" s="12" customFormat="1">
      <c r="B131" s="190"/>
      <c r="C131" s="191"/>
      <c r="D131" s="181" t="s">
        <v>109</v>
      </c>
      <c r="E131" s="192" t="s">
        <v>1</v>
      </c>
      <c r="F131" s="193" t="s">
        <v>180</v>
      </c>
      <c r="G131" s="191"/>
      <c r="H131" s="194">
        <v>52</v>
      </c>
      <c r="I131" s="195"/>
      <c r="J131" s="191"/>
      <c r="K131" s="191"/>
      <c r="L131" s="196"/>
      <c r="M131" s="197"/>
      <c r="N131" s="198"/>
      <c r="O131" s="198"/>
      <c r="P131" s="198"/>
      <c r="Q131" s="198"/>
      <c r="R131" s="198"/>
      <c r="S131" s="198"/>
      <c r="T131" s="199"/>
      <c r="AT131" s="200" t="s">
        <v>109</v>
      </c>
      <c r="AU131" s="200" t="s">
        <v>73</v>
      </c>
      <c r="AV131" s="12" t="s">
        <v>73</v>
      </c>
      <c r="AW131" s="12" t="s">
        <v>29</v>
      </c>
      <c r="AX131" s="12" t="s">
        <v>66</v>
      </c>
      <c r="AY131" s="200" t="s">
        <v>99</v>
      </c>
    </row>
    <row r="132" spans="2:65" s="11" customFormat="1">
      <c r="B132" s="179"/>
      <c r="C132" s="180"/>
      <c r="D132" s="181" t="s">
        <v>109</v>
      </c>
      <c r="E132" s="182" t="s">
        <v>1</v>
      </c>
      <c r="F132" s="183" t="s">
        <v>181</v>
      </c>
      <c r="G132" s="180"/>
      <c r="H132" s="182" t="s">
        <v>1</v>
      </c>
      <c r="I132" s="184"/>
      <c r="J132" s="180"/>
      <c r="K132" s="180"/>
      <c r="L132" s="185"/>
      <c r="M132" s="186"/>
      <c r="N132" s="187"/>
      <c r="O132" s="187"/>
      <c r="P132" s="187"/>
      <c r="Q132" s="187"/>
      <c r="R132" s="187"/>
      <c r="S132" s="187"/>
      <c r="T132" s="188"/>
      <c r="AT132" s="189" t="s">
        <v>109</v>
      </c>
      <c r="AU132" s="189" t="s">
        <v>73</v>
      </c>
      <c r="AV132" s="11" t="s">
        <v>71</v>
      </c>
      <c r="AW132" s="11" t="s">
        <v>29</v>
      </c>
      <c r="AX132" s="11" t="s">
        <v>66</v>
      </c>
      <c r="AY132" s="189" t="s">
        <v>99</v>
      </c>
    </row>
    <row r="133" spans="2:65" s="12" customFormat="1">
      <c r="B133" s="190"/>
      <c r="C133" s="191"/>
      <c r="D133" s="181" t="s">
        <v>109</v>
      </c>
      <c r="E133" s="192" t="s">
        <v>1</v>
      </c>
      <c r="F133" s="193" t="s">
        <v>182</v>
      </c>
      <c r="G133" s="191"/>
      <c r="H133" s="194">
        <v>200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109</v>
      </c>
      <c r="AU133" s="200" t="s">
        <v>73</v>
      </c>
      <c r="AV133" s="12" t="s">
        <v>73</v>
      </c>
      <c r="AW133" s="12" t="s">
        <v>29</v>
      </c>
      <c r="AX133" s="12" t="s">
        <v>66</v>
      </c>
      <c r="AY133" s="200" t="s">
        <v>99</v>
      </c>
    </row>
    <row r="134" spans="2:65" s="11" customFormat="1">
      <c r="B134" s="179"/>
      <c r="C134" s="180"/>
      <c r="D134" s="181" t="s">
        <v>109</v>
      </c>
      <c r="E134" s="182" t="s">
        <v>1</v>
      </c>
      <c r="F134" s="183" t="s">
        <v>183</v>
      </c>
      <c r="G134" s="180"/>
      <c r="H134" s="182" t="s">
        <v>1</v>
      </c>
      <c r="I134" s="184"/>
      <c r="J134" s="180"/>
      <c r="K134" s="180"/>
      <c r="L134" s="185"/>
      <c r="M134" s="186"/>
      <c r="N134" s="187"/>
      <c r="O134" s="187"/>
      <c r="P134" s="187"/>
      <c r="Q134" s="187"/>
      <c r="R134" s="187"/>
      <c r="S134" s="187"/>
      <c r="T134" s="188"/>
      <c r="AT134" s="189" t="s">
        <v>109</v>
      </c>
      <c r="AU134" s="189" t="s">
        <v>73</v>
      </c>
      <c r="AV134" s="11" t="s">
        <v>71</v>
      </c>
      <c r="AW134" s="11" t="s">
        <v>29</v>
      </c>
      <c r="AX134" s="11" t="s">
        <v>66</v>
      </c>
      <c r="AY134" s="189" t="s">
        <v>99</v>
      </c>
    </row>
    <row r="135" spans="2:65" s="12" customFormat="1">
      <c r="B135" s="190"/>
      <c r="C135" s="191"/>
      <c r="D135" s="181" t="s">
        <v>109</v>
      </c>
      <c r="E135" s="192" t="s">
        <v>1</v>
      </c>
      <c r="F135" s="193" t="s">
        <v>184</v>
      </c>
      <c r="G135" s="191"/>
      <c r="H135" s="194">
        <v>440</v>
      </c>
      <c r="I135" s="195"/>
      <c r="J135" s="191"/>
      <c r="K135" s="191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109</v>
      </c>
      <c r="AU135" s="200" t="s">
        <v>73</v>
      </c>
      <c r="AV135" s="12" t="s">
        <v>73</v>
      </c>
      <c r="AW135" s="12" t="s">
        <v>29</v>
      </c>
      <c r="AX135" s="12" t="s">
        <v>66</v>
      </c>
      <c r="AY135" s="200" t="s">
        <v>99</v>
      </c>
    </row>
    <row r="136" spans="2:65" s="11" customFormat="1">
      <c r="B136" s="179"/>
      <c r="C136" s="180"/>
      <c r="D136" s="181" t="s">
        <v>109</v>
      </c>
      <c r="E136" s="182" t="s">
        <v>1</v>
      </c>
      <c r="F136" s="183" t="s">
        <v>185</v>
      </c>
      <c r="G136" s="180"/>
      <c r="H136" s="182" t="s">
        <v>1</v>
      </c>
      <c r="I136" s="184"/>
      <c r="J136" s="180"/>
      <c r="K136" s="180"/>
      <c r="L136" s="185"/>
      <c r="M136" s="186"/>
      <c r="N136" s="187"/>
      <c r="O136" s="187"/>
      <c r="P136" s="187"/>
      <c r="Q136" s="187"/>
      <c r="R136" s="187"/>
      <c r="S136" s="187"/>
      <c r="T136" s="188"/>
      <c r="AT136" s="189" t="s">
        <v>109</v>
      </c>
      <c r="AU136" s="189" t="s">
        <v>73</v>
      </c>
      <c r="AV136" s="11" t="s">
        <v>71</v>
      </c>
      <c r="AW136" s="11" t="s">
        <v>29</v>
      </c>
      <c r="AX136" s="11" t="s">
        <v>66</v>
      </c>
      <c r="AY136" s="189" t="s">
        <v>99</v>
      </c>
    </row>
    <row r="137" spans="2:65" s="12" customFormat="1">
      <c r="B137" s="190"/>
      <c r="C137" s="191"/>
      <c r="D137" s="181" t="s">
        <v>109</v>
      </c>
      <c r="E137" s="192" t="s">
        <v>1</v>
      </c>
      <c r="F137" s="193" t="s">
        <v>186</v>
      </c>
      <c r="G137" s="191"/>
      <c r="H137" s="194">
        <v>428</v>
      </c>
      <c r="I137" s="195"/>
      <c r="J137" s="191"/>
      <c r="K137" s="191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109</v>
      </c>
      <c r="AU137" s="200" t="s">
        <v>73</v>
      </c>
      <c r="AV137" s="12" t="s">
        <v>73</v>
      </c>
      <c r="AW137" s="12" t="s">
        <v>29</v>
      </c>
      <c r="AX137" s="12" t="s">
        <v>66</v>
      </c>
      <c r="AY137" s="200" t="s">
        <v>99</v>
      </c>
    </row>
    <row r="138" spans="2:65" s="1" customFormat="1" ht="16.5" customHeight="1">
      <c r="B138" s="31"/>
      <c r="C138" s="167" t="s">
        <v>187</v>
      </c>
      <c r="D138" s="167" t="s">
        <v>102</v>
      </c>
      <c r="E138" s="168" t="s">
        <v>188</v>
      </c>
      <c r="F138" s="169" t="s">
        <v>189</v>
      </c>
      <c r="G138" s="170" t="s">
        <v>190</v>
      </c>
      <c r="H138" s="171">
        <v>6288</v>
      </c>
      <c r="I138" s="172"/>
      <c r="J138" s="173">
        <f>ROUND(I138*H138,2)</f>
        <v>0</v>
      </c>
      <c r="K138" s="169" t="s">
        <v>106</v>
      </c>
      <c r="L138" s="35"/>
      <c r="M138" s="174" t="s">
        <v>1</v>
      </c>
      <c r="N138" s="175" t="s">
        <v>37</v>
      </c>
      <c r="O138" s="57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AR138" s="14" t="s">
        <v>107</v>
      </c>
      <c r="AT138" s="14" t="s">
        <v>102</v>
      </c>
      <c r="AU138" s="14" t="s">
        <v>73</v>
      </c>
      <c r="AY138" s="14" t="s">
        <v>99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4" t="s">
        <v>71</v>
      </c>
      <c r="BK138" s="178">
        <f>ROUND(I138*H138,2)</f>
        <v>0</v>
      </c>
      <c r="BL138" s="14" t="s">
        <v>107</v>
      </c>
      <c r="BM138" s="14" t="s">
        <v>191</v>
      </c>
    </row>
    <row r="139" spans="2:65" s="11" customFormat="1">
      <c r="B139" s="179"/>
      <c r="C139" s="180"/>
      <c r="D139" s="181" t="s">
        <v>109</v>
      </c>
      <c r="E139" s="182" t="s">
        <v>1</v>
      </c>
      <c r="F139" s="183" t="s">
        <v>192</v>
      </c>
      <c r="G139" s="180"/>
      <c r="H139" s="182" t="s">
        <v>1</v>
      </c>
      <c r="I139" s="184"/>
      <c r="J139" s="180"/>
      <c r="K139" s="180"/>
      <c r="L139" s="185"/>
      <c r="M139" s="186"/>
      <c r="N139" s="187"/>
      <c r="O139" s="187"/>
      <c r="P139" s="187"/>
      <c r="Q139" s="187"/>
      <c r="R139" s="187"/>
      <c r="S139" s="187"/>
      <c r="T139" s="188"/>
      <c r="AT139" s="189" t="s">
        <v>109</v>
      </c>
      <c r="AU139" s="189" t="s">
        <v>73</v>
      </c>
      <c r="AV139" s="11" t="s">
        <v>71</v>
      </c>
      <c r="AW139" s="11" t="s">
        <v>29</v>
      </c>
      <c r="AX139" s="11" t="s">
        <v>66</v>
      </c>
      <c r="AY139" s="189" t="s">
        <v>99</v>
      </c>
    </row>
    <row r="140" spans="2:65" s="12" customFormat="1">
      <c r="B140" s="190"/>
      <c r="C140" s="191"/>
      <c r="D140" s="181" t="s">
        <v>109</v>
      </c>
      <c r="E140" s="192" t="s">
        <v>1</v>
      </c>
      <c r="F140" s="193" t="s">
        <v>193</v>
      </c>
      <c r="G140" s="191"/>
      <c r="H140" s="194">
        <v>6288</v>
      </c>
      <c r="I140" s="195"/>
      <c r="J140" s="191"/>
      <c r="K140" s="191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109</v>
      </c>
      <c r="AU140" s="200" t="s">
        <v>73</v>
      </c>
      <c r="AV140" s="12" t="s">
        <v>73</v>
      </c>
      <c r="AW140" s="12" t="s">
        <v>29</v>
      </c>
      <c r="AX140" s="12" t="s">
        <v>66</v>
      </c>
      <c r="AY140" s="200" t="s">
        <v>99</v>
      </c>
    </row>
    <row r="141" spans="2:65" s="1" customFormat="1" ht="16.5" customHeight="1">
      <c r="B141" s="31"/>
      <c r="C141" s="167" t="s">
        <v>194</v>
      </c>
      <c r="D141" s="167" t="s">
        <v>102</v>
      </c>
      <c r="E141" s="168" t="s">
        <v>195</v>
      </c>
      <c r="F141" s="169" t="s">
        <v>196</v>
      </c>
      <c r="G141" s="170" t="s">
        <v>150</v>
      </c>
      <c r="H141" s="171">
        <v>30</v>
      </c>
      <c r="I141" s="172"/>
      <c r="J141" s="173">
        <f>ROUND(I141*H141,2)</f>
        <v>0</v>
      </c>
      <c r="K141" s="169" t="s">
        <v>106</v>
      </c>
      <c r="L141" s="35"/>
      <c r="M141" s="174" t="s">
        <v>1</v>
      </c>
      <c r="N141" s="175" t="s">
        <v>37</v>
      </c>
      <c r="O141" s="57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AR141" s="14" t="s">
        <v>107</v>
      </c>
      <c r="AT141" s="14" t="s">
        <v>102</v>
      </c>
      <c r="AU141" s="14" t="s">
        <v>73</v>
      </c>
      <c r="AY141" s="14" t="s">
        <v>99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4" t="s">
        <v>71</v>
      </c>
      <c r="BK141" s="178">
        <f>ROUND(I141*H141,2)</f>
        <v>0</v>
      </c>
      <c r="BL141" s="14" t="s">
        <v>107</v>
      </c>
      <c r="BM141" s="14" t="s">
        <v>197</v>
      </c>
    </row>
    <row r="142" spans="2:65" s="11" customFormat="1">
      <c r="B142" s="179"/>
      <c r="C142" s="180"/>
      <c r="D142" s="181" t="s">
        <v>109</v>
      </c>
      <c r="E142" s="182" t="s">
        <v>1</v>
      </c>
      <c r="F142" s="183" t="s">
        <v>198</v>
      </c>
      <c r="G142" s="180"/>
      <c r="H142" s="182" t="s">
        <v>1</v>
      </c>
      <c r="I142" s="184"/>
      <c r="J142" s="180"/>
      <c r="K142" s="180"/>
      <c r="L142" s="185"/>
      <c r="M142" s="186"/>
      <c r="N142" s="187"/>
      <c r="O142" s="187"/>
      <c r="P142" s="187"/>
      <c r="Q142" s="187"/>
      <c r="R142" s="187"/>
      <c r="S142" s="187"/>
      <c r="T142" s="188"/>
      <c r="AT142" s="189" t="s">
        <v>109</v>
      </c>
      <c r="AU142" s="189" t="s">
        <v>73</v>
      </c>
      <c r="AV142" s="11" t="s">
        <v>71</v>
      </c>
      <c r="AW142" s="11" t="s">
        <v>29</v>
      </c>
      <c r="AX142" s="11" t="s">
        <v>66</v>
      </c>
      <c r="AY142" s="189" t="s">
        <v>99</v>
      </c>
    </row>
    <row r="143" spans="2:65" s="12" customFormat="1">
      <c r="B143" s="190"/>
      <c r="C143" s="191"/>
      <c r="D143" s="181" t="s">
        <v>109</v>
      </c>
      <c r="E143" s="192" t="s">
        <v>1</v>
      </c>
      <c r="F143" s="193" t="s">
        <v>199</v>
      </c>
      <c r="G143" s="191"/>
      <c r="H143" s="194">
        <v>8</v>
      </c>
      <c r="I143" s="195"/>
      <c r="J143" s="191"/>
      <c r="K143" s="191"/>
      <c r="L143" s="196"/>
      <c r="M143" s="197"/>
      <c r="N143" s="198"/>
      <c r="O143" s="198"/>
      <c r="P143" s="198"/>
      <c r="Q143" s="198"/>
      <c r="R143" s="198"/>
      <c r="S143" s="198"/>
      <c r="T143" s="199"/>
      <c r="AT143" s="200" t="s">
        <v>109</v>
      </c>
      <c r="AU143" s="200" t="s">
        <v>73</v>
      </c>
      <c r="AV143" s="12" t="s">
        <v>73</v>
      </c>
      <c r="AW143" s="12" t="s">
        <v>29</v>
      </c>
      <c r="AX143" s="12" t="s">
        <v>66</v>
      </c>
      <c r="AY143" s="200" t="s">
        <v>99</v>
      </c>
    </row>
    <row r="144" spans="2:65" s="11" customFormat="1">
      <c r="B144" s="179"/>
      <c r="C144" s="180"/>
      <c r="D144" s="181" t="s">
        <v>109</v>
      </c>
      <c r="E144" s="182" t="s">
        <v>1</v>
      </c>
      <c r="F144" s="183" t="s">
        <v>200</v>
      </c>
      <c r="G144" s="180"/>
      <c r="H144" s="182" t="s">
        <v>1</v>
      </c>
      <c r="I144" s="184"/>
      <c r="J144" s="180"/>
      <c r="K144" s="180"/>
      <c r="L144" s="185"/>
      <c r="M144" s="186"/>
      <c r="N144" s="187"/>
      <c r="O144" s="187"/>
      <c r="P144" s="187"/>
      <c r="Q144" s="187"/>
      <c r="R144" s="187"/>
      <c r="S144" s="187"/>
      <c r="T144" s="188"/>
      <c r="AT144" s="189" t="s">
        <v>109</v>
      </c>
      <c r="AU144" s="189" t="s">
        <v>73</v>
      </c>
      <c r="AV144" s="11" t="s">
        <v>71</v>
      </c>
      <c r="AW144" s="11" t="s">
        <v>29</v>
      </c>
      <c r="AX144" s="11" t="s">
        <v>66</v>
      </c>
      <c r="AY144" s="189" t="s">
        <v>99</v>
      </c>
    </row>
    <row r="145" spans="2:65" s="12" customFormat="1">
      <c r="B145" s="190"/>
      <c r="C145" s="191"/>
      <c r="D145" s="181" t="s">
        <v>109</v>
      </c>
      <c r="E145" s="192" t="s">
        <v>1</v>
      </c>
      <c r="F145" s="193" t="s">
        <v>201</v>
      </c>
      <c r="G145" s="191"/>
      <c r="H145" s="194">
        <v>4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109</v>
      </c>
      <c r="AU145" s="200" t="s">
        <v>73</v>
      </c>
      <c r="AV145" s="12" t="s">
        <v>73</v>
      </c>
      <c r="AW145" s="12" t="s">
        <v>29</v>
      </c>
      <c r="AX145" s="12" t="s">
        <v>66</v>
      </c>
      <c r="AY145" s="200" t="s">
        <v>99</v>
      </c>
    </row>
    <row r="146" spans="2:65" s="11" customFormat="1">
      <c r="B146" s="179"/>
      <c r="C146" s="180"/>
      <c r="D146" s="181" t="s">
        <v>109</v>
      </c>
      <c r="E146" s="182" t="s">
        <v>1</v>
      </c>
      <c r="F146" s="183" t="s">
        <v>202</v>
      </c>
      <c r="G146" s="180"/>
      <c r="H146" s="182" t="s">
        <v>1</v>
      </c>
      <c r="I146" s="184"/>
      <c r="J146" s="180"/>
      <c r="K146" s="180"/>
      <c r="L146" s="185"/>
      <c r="M146" s="186"/>
      <c r="N146" s="187"/>
      <c r="O146" s="187"/>
      <c r="P146" s="187"/>
      <c r="Q146" s="187"/>
      <c r="R146" s="187"/>
      <c r="S146" s="187"/>
      <c r="T146" s="188"/>
      <c r="AT146" s="189" t="s">
        <v>109</v>
      </c>
      <c r="AU146" s="189" t="s">
        <v>73</v>
      </c>
      <c r="AV146" s="11" t="s">
        <v>71</v>
      </c>
      <c r="AW146" s="11" t="s">
        <v>29</v>
      </c>
      <c r="AX146" s="11" t="s">
        <v>66</v>
      </c>
      <c r="AY146" s="189" t="s">
        <v>99</v>
      </c>
    </row>
    <row r="147" spans="2:65" s="12" customFormat="1">
      <c r="B147" s="190"/>
      <c r="C147" s="191"/>
      <c r="D147" s="181" t="s">
        <v>109</v>
      </c>
      <c r="E147" s="192" t="s">
        <v>1</v>
      </c>
      <c r="F147" s="193" t="s">
        <v>203</v>
      </c>
      <c r="G147" s="191"/>
      <c r="H147" s="194">
        <v>12</v>
      </c>
      <c r="I147" s="195"/>
      <c r="J147" s="191"/>
      <c r="K147" s="191"/>
      <c r="L147" s="196"/>
      <c r="M147" s="197"/>
      <c r="N147" s="198"/>
      <c r="O147" s="198"/>
      <c r="P147" s="198"/>
      <c r="Q147" s="198"/>
      <c r="R147" s="198"/>
      <c r="S147" s="198"/>
      <c r="T147" s="199"/>
      <c r="AT147" s="200" t="s">
        <v>109</v>
      </c>
      <c r="AU147" s="200" t="s">
        <v>73</v>
      </c>
      <c r="AV147" s="12" t="s">
        <v>73</v>
      </c>
      <c r="AW147" s="12" t="s">
        <v>29</v>
      </c>
      <c r="AX147" s="12" t="s">
        <v>66</v>
      </c>
      <c r="AY147" s="200" t="s">
        <v>99</v>
      </c>
    </row>
    <row r="148" spans="2:65" s="11" customFormat="1">
      <c r="B148" s="179"/>
      <c r="C148" s="180"/>
      <c r="D148" s="181" t="s">
        <v>109</v>
      </c>
      <c r="E148" s="182" t="s">
        <v>1</v>
      </c>
      <c r="F148" s="183" t="s">
        <v>204</v>
      </c>
      <c r="G148" s="180"/>
      <c r="H148" s="182" t="s">
        <v>1</v>
      </c>
      <c r="I148" s="184"/>
      <c r="J148" s="180"/>
      <c r="K148" s="180"/>
      <c r="L148" s="185"/>
      <c r="M148" s="186"/>
      <c r="N148" s="187"/>
      <c r="O148" s="187"/>
      <c r="P148" s="187"/>
      <c r="Q148" s="187"/>
      <c r="R148" s="187"/>
      <c r="S148" s="187"/>
      <c r="T148" s="188"/>
      <c r="AT148" s="189" t="s">
        <v>109</v>
      </c>
      <c r="AU148" s="189" t="s">
        <v>73</v>
      </c>
      <c r="AV148" s="11" t="s">
        <v>71</v>
      </c>
      <c r="AW148" s="11" t="s">
        <v>29</v>
      </c>
      <c r="AX148" s="11" t="s">
        <v>66</v>
      </c>
      <c r="AY148" s="189" t="s">
        <v>99</v>
      </c>
    </row>
    <row r="149" spans="2:65" s="12" customFormat="1">
      <c r="B149" s="190"/>
      <c r="C149" s="191"/>
      <c r="D149" s="181" t="s">
        <v>109</v>
      </c>
      <c r="E149" s="192" t="s">
        <v>1</v>
      </c>
      <c r="F149" s="193" t="s">
        <v>205</v>
      </c>
      <c r="G149" s="191"/>
      <c r="H149" s="194">
        <v>6</v>
      </c>
      <c r="I149" s="195"/>
      <c r="J149" s="191"/>
      <c r="K149" s="191"/>
      <c r="L149" s="196"/>
      <c r="M149" s="197"/>
      <c r="N149" s="198"/>
      <c r="O149" s="198"/>
      <c r="P149" s="198"/>
      <c r="Q149" s="198"/>
      <c r="R149" s="198"/>
      <c r="S149" s="198"/>
      <c r="T149" s="199"/>
      <c r="AT149" s="200" t="s">
        <v>109</v>
      </c>
      <c r="AU149" s="200" t="s">
        <v>73</v>
      </c>
      <c r="AV149" s="12" t="s">
        <v>73</v>
      </c>
      <c r="AW149" s="12" t="s">
        <v>29</v>
      </c>
      <c r="AX149" s="12" t="s">
        <v>66</v>
      </c>
      <c r="AY149" s="200" t="s">
        <v>99</v>
      </c>
    </row>
    <row r="150" spans="2:65" s="1" customFormat="1" ht="16.5" customHeight="1">
      <c r="B150" s="31"/>
      <c r="C150" s="167" t="s">
        <v>206</v>
      </c>
      <c r="D150" s="167" t="s">
        <v>102</v>
      </c>
      <c r="E150" s="168" t="s">
        <v>207</v>
      </c>
      <c r="F150" s="169" t="s">
        <v>208</v>
      </c>
      <c r="G150" s="170" t="s">
        <v>209</v>
      </c>
      <c r="H150" s="171">
        <v>30</v>
      </c>
      <c r="I150" s="172"/>
      <c r="J150" s="173">
        <f>ROUND(I150*H150,2)</f>
        <v>0</v>
      </c>
      <c r="K150" s="169" t="s">
        <v>106</v>
      </c>
      <c r="L150" s="35"/>
      <c r="M150" s="174" t="s">
        <v>1</v>
      </c>
      <c r="N150" s="175" t="s">
        <v>37</v>
      </c>
      <c r="O150" s="57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AR150" s="14" t="s">
        <v>107</v>
      </c>
      <c r="AT150" s="14" t="s">
        <v>102</v>
      </c>
      <c r="AU150" s="14" t="s">
        <v>73</v>
      </c>
      <c r="AY150" s="14" t="s">
        <v>99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4" t="s">
        <v>71</v>
      </c>
      <c r="BK150" s="178">
        <f>ROUND(I150*H150,2)</f>
        <v>0</v>
      </c>
      <c r="BL150" s="14" t="s">
        <v>107</v>
      </c>
      <c r="BM150" s="14" t="s">
        <v>210</v>
      </c>
    </row>
    <row r="151" spans="2:65" s="11" customFormat="1">
      <c r="B151" s="179"/>
      <c r="C151" s="180"/>
      <c r="D151" s="181" t="s">
        <v>109</v>
      </c>
      <c r="E151" s="182" t="s">
        <v>1</v>
      </c>
      <c r="F151" s="183" t="s">
        <v>211</v>
      </c>
      <c r="G151" s="180"/>
      <c r="H151" s="182" t="s">
        <v>1</v>
      </c>
      <c r="I151" s="184"/>
      <c r="J151" s="180"/>
      <c r="K151" s="180"/>
      <c r="L151" s="185"/>
      <c r="M151" s="186"/>
      <c r="N151" s="187"/>
      <c r="O151" s="187"/>
      <c r="P151" s="187"/>
      <c r="Q151" s="187"/>
      <c r="R151" s="187"/>
      <c r="S151" s="187"/>
      <c r="T151" s="188"/>
      <c r="AT151" s="189" t="s">
        <v>109</v>
      </c>
      <c r="AU151" s="189" t="s">
        <v>73</v>
      </c>
      <c r="AV151" s="11" t="s">
        <v>71</v>
      </c>
      <c r="AW151" s="11" t="s">
        <v>29</v>
      </c>
      <c r="AX151" s="11" t="s">
        <v>66</v>
      </c>
      <c r="AY151" s="189" t="s">
        <v>99</v>
      </c>
    </row>
    <row r="152" spans="2:65" s="12" customFormat="1">
      <c r="B152" s="190"/>
      <c r="C152" s="191"/>
      <c r="D152" s="181" t="s">
        <v>109</v>
      </c>
      <c r="E152" s="192" t="s">
        <v>1</v>
      </c>
      <c r="F152" s="193" t="s">
        <v>199</v>
      </c>
      <c r="G152" s="191"/>
      <c r="H152" s="194">
        <v>8</v>
      </c>
      <c r="I152" s="195"/>
      <c r="J152" s="191"/>
      <c r="K152" s="191"/>
      <c r="L152" s="196"/>
      <c r="M152" s="197"/>
      <c r="N152" s="198"/>
      <c r="O152" s="198"/>
      <c r="P152" s="198"/>
      <c r="Q152" s="198"/>
      <c r="R152" s="198"/>
      <c r="S152" s="198"/>
      <c r="T152" s="199"/>
      <c r="AT152" s="200" t="s">
        <v>109</v>
      </c>
      <c r="AU152" s="200" t="s">
        <v>73</v>
      </c>
      <c r="AV152" s="12" t="s">
        <v>73</v>
      </c>
      <c r="AW152" s="12" t="s">
        <v>29</v>
      </c>
      <c r="AX152" s="12" t="s">
        <v>66</v>
      </c>
      <c r="AY152" s="200" t="s">
        <v>99</v>
      </c>
    </row>
    <row r="153" spans="2:65" s="11" customFormat="1">
      <c r="B153" s="179"/>
      <c r="C153" s="180"/>
      <c r="D153" s="181" t="s">
        <v>109</v>
      </c>
      <c r="E153" s="182" t="s">
        <v>1</v>
      </c>
      <c r="F153" s="183" t="s">
        <v>212</v>
      </c>
      <c r="G153" s="180"/>
      <c r="H153" s="182" t="s">
        <v>1</v>
      </c>
      <c r="I153" s="184"/>
      <c r="J153" s="180"/>
      <c r="K153" s="180"/>
      <c r="L153" s="185"/>
      <c r="M153" s="186"/>
      <c r="N153" s="187"/>
      <c r="O153" s="187"/>
      <c r="P153" s="187"/>
      <c r="Q153" s="187"/>
      <c r="R153" s="187"/>
      <c r="S153" s="187"/>
      <c r="T153" s="188"/>
      <c r="AT153" s="189" t="s">
        <v>109</v>
      </c>
      <c r="AU153" s="189" t="s">
        <v>73</v>
      </c>
      <c r="AV153" s="11" t="s">
        <v>71</v>
      </c>
      <c r="AW153" s="11" t="s">
        <v>29</v>
      </c>
      <c r="AX153" s="11" t="s">
        <v>66</v>
      </c>
      <c r="AY153" s="189" t="s">
        <v>99</v>
      </c>
    </row>
    <row r="154" spans="2:65" s="12" customFormat="1">
      <c r="B154" s="190"/>
      <c r="C154" s="191"/>
      <c r="D154" s="181" t="s">
        <v>109</v>
      </c>
      <c r="E154" s="192" t="s">
        <v>1</v>
      </c>
      <c r="F154" s="193" t="s">
        <v>201</v>
      </c>
      <c r="G154" s="191"/>
      <c r="H154" s="194">
        <v>4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109</v>
      </c>
      <c r="AU154" s="200" t="s">
        <v>73</v>
      </c>
      <c r="AV154" s="12" t="s">
        <v>73</v>
      </c>
      <c r="AW154" s="12" t="s">
        <v>29</v>
      </c>
      <c r="AX154" s="12" t="s">
        <v>66</v>
      </c>
      <c r="AY154" s="200" t="s">
        <v>99</v>
      </c>
    </row>
    <row r="155" spans="2:65" s="11" customFormat="1">
      <c r="B155" s="179"/>
      <c r="C155" s="180"/>
      <c r="D155" s="181" t="s">
        <v>109</v>
      </c>
      <c r="E155" s="182" t="s">
        <v>1</v>
      </c>
      <c r="F155" s="183" t="s">
        <v>213</v>
      </c>
      <c r="G155" s="180"/>
      <c r="H155" s="182" t="s">
        <v>1</v>
      </c>
      <c r="I155" s="184"/>
      <c r="J155" s="180"/>
      <c r="K155" s="180"/>
      <c r="L155" s="185"/>
      <c r="M155" s="186"/>
      <c r="N155" s="187"/>
      <c r="O155" s="187"/>
      <c r="P155" s="187"/>
      <c r="Q155" s="187"/>
      <c r="R155" s="187"/>
      <c r="S155" s="187"/>
      <c r="T155" s="188"/>
      <c r="AT155" s="189" t="s">
        <v>109</v>
      </c>
      <c r="AU155" s="189" t="s">
        <v>73</v>
      </c>
      <c r="AV155" s="11" t="s">
        <v>71</v>
      </c>
      <c r="AW155" s="11" t="s">
        <v>29</v>
      </c>
      <c r="AX155" s="11" t="s">
        <v>66</v>
      </c>
      <c r="AY155" s="189" t="s">
        <v>99</v>
      </c>
    </row>
    <row r="156" spans="2:65" s="12" customFormat="1">
      <c r="B156" s="190"/>
      <c r="C156" s="191"/>
      <c r="D156" s="181" t="s">
        <v>109</v>
      </c>
      <c r="E156" s="192" t="s">
        <v>1</v>
      </c>
      <c r="F156" s="193" t="s">
        <v>203</v>
      </c>
      <c r="G156" s="191"/>
      <c r="H156" s="194">
        <v>12</v>
      </c>
      <c r="I156" s="195"/>
      <c r="J156" s="191"/>
      <c r="K156" s="191"/>
      <c r="L156" s="196"/>
      <c r="M156" s="197"/>
      <c r="N156" s="198"/>
      <c r="O156" s="198"/>
      <c r="P156" s="198"/>
      <c r="Q156" s="198"/>
      <c r="R156" s="198"/>
      <c r="S156" s="198"/>
      <c r="T156" s="199"/>
      <c r="AT156" s="200" t="s">
        <v>109</v>
      </c>
      <c r="AU156" s="200" t="s">
        <v>73</v>
      </c>
      <c r="AV156" s="12" t="s">
        <v>73</v>
      </c>
      <c r="AW156" s="12" t="s">
        <v>29</v>
      </c>
      <c r="AX156" s="12" t="s">
        <v>66</v>
      </c>
      <c r="AY156" s="200" t="s">
        <v>99</v>
      </c>
    </row>
    <row r="157" spans="2:65" s="11" customFormat="1">
      <c r="B157" s="179"/>
      <c r="C157" s="180"/>
      <c r="D157" s="181" t="s">
        <v>109</v>
      </c>
      <c r="E157" s="182" t="s">
        <v>1</v>
      </c>
      <c r="F157" s="183" t="s">
        <v>204</v>
      </c>
      <c r="G157" s="180"/>
      <c r="H157" s="182" t="s">
        <v>1</v>
      </c>
      <c r="I157" s="184"/>
      <c r="J157" s="180"/>
      <c r="K157" s="180"/>
      <c r="L157" s="185"/>
      <c r="M157" s="186"/>
      <c r="N157" s="187"/>
      <c r="O157" s="187"/>
      <c r="P157" s="187"/>
      <c r="Q157" s="187"/>
      <c r="R157" s="187"/>
      <c r="S157" s="187"/>
      <c r="T157" s="188"/>
      <c r="AT157" s="189" t="s">
        <v>109</v>
      </c>
      <c r="AU157" s="189" t="s">
        <v>73</v>
      </c>
      <c r="AV157" s="11" t="s">
        <v>71</v>
      </c>
      <c r="AW157" s="11" t="s">
        <v>29</v>
      </c>
      <c r="AX157" s="11" t="s">
        <v>66</v>
      </c>
      <c r="AY157" s="189" t="s">
        <v>99</v>
      </c>
    </row>
    <row r="158" spans="2:65" s="12" customFormat="1">
      <c r="B158" s="190"/>
      <c r="C158" s="191"/>
      <c r="D158" s="181" t="s">
        <v>109</v>
      </c>
      <c r="E158" s="192" t="s">
        <v>1</v>
      </c>
      <c r="F158" s="193" t="s">
        <v>205</v>
      </c>
      <c r="G158" s="191"/>
      <c r="H158" s="194">
        <v>6</v>
      </c>
      <c r="I158" s="195"/>
      <c r="J158" s="191"/>
      <c r="K158" s="191"/>
      <c r="L158" s="196"/>
      <c r="M158" s="197"/>
      <c r="N158" s="198"/>
      <c r="O158" s="198"/>
      <c r="P158" s="198"/>
      <c r="Q158" s="198"/>
      <c r="R158" s="198"/>
      <c r="S158" s="198"/>
      <c r="T158" s="199"/>
      <c r="AT158" s="200" t="s">
        <v>109</v>
      </c>
      <c r="AU158" s="200" t="s">
        <v>73</v>
      </c>
      <c r="AV158" s="12" t="s">
        <v>73</v>
      </c>
      <c r="AW158" s="12" t="s">
        <v>29</v>
      </c>
      <c r="AX158" s="12" t="s">
        <v>66</v>
      </c>
      <c r="AY158" s="200" t="s">
        <v>99</v>
      </c>
    </row>
    <row r="159" spans="2:65" s="1" customFormat="1" ht="16.5" customHeight="1">
      <c r="B159" s="31"/>
      <c r="C159" s="167" t="s">
        <v>214</v>
      </c>
      <c r="D159" s="167" t="s">
        <v>102</v>
      </c>
      <c r="E159" s="168" t="s">
        <v>215</v>
      </c>
      <c r="F159" s="169" t="s">
        <v>216</v>
      </c>
      <c r="G159" s="170" t="s">
        <v>209</v>
      </c>
      <c r="H159" s="171">
        <v>12</v>
      </c>
      <c r="I159" s="172"/>
      <c r="J159" s="173">
        <f>ROUND(I159*H159,2)</f>
        <v>0</v>
      </c>
      <c r="K159" s="169" t="s">
        <v>106</v>
      </c>
      <c r="L159" s="35"/>
      <c r="M159" s="174" t="s">
        <v>1</v>
      </c>
      <c r="N159" s="175" t="s">
        <v>37</v>
      </c>
      <c r="O159" s="57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AR159" s="14" t="s">
        <v>107</v>
      </c>
      <c r="AT159" s="14" t="s">
        <v>102</v>
      </c>
      <c r="AU159" s="14" t="s">
        <v>73</v>
      </c>
      <c r="AY159" s="14" t="s">
        <v>99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4" t="s">
        <v>71</v>
      </c>
      <c r="BK159" s="178">
        <f>ROUND(I159*H159,2)</f>
        <v>0</v>
      </c>
      <c r="BL159" s="14" t="s">
        <v>107</v>
      </c>
      <c r="BM159" s="14" t="s">
        <v>217</v>
      </c>
    </row>
    <row r="160" spans="2:65" s="11" customFormat="1">
      <c r="B160" s="179"/>
      <c r="C160" s="180"/>
      <c r="D160" s="181" t="s">
        <v>109</v>
      </c>
      <c r="E160" s="182" t="s">
        <v>1</v>
      </c>
      <c r="F160" s="183" t="s">
        <v>218</v>
      </c>
      <c r="G160" s="180"/>
      <c r="H160" s="182" t="s">
        <v>1</v>
      </c>
      <c r="I160" s="184"/>
      <c r="J160" s="180"/>
      <c r="K160" s="180"/>
      <c r="L160" s="185"/>
      <c r="M160" s="186"/>
      <c r="N160" s="187"/>
      <c r="O160" s="187"/>
      <c r="P160" s="187"/>
      <c r="Q160" s="187"/>
      <c r="R160" s="187"/>
      <c r="S160" s="187"/>
      <c r="T160" s="188"/>
      <c r="AT160" s="189" t="s">
        <v>109</v>
      </c>
      <c r="AU160" s="189" t="s">
        <v>73</v>
      </c>
      <c r="AV160" s="11" t="s">
        <v>71</v>
      </c>
      <c r="AW160" s="11" t="s">
        <v>29</v>
      </c>
      <c r="AX160" s="11" t="s">
        <v>66</v>
      </c>
      <c r="AY160" s="189" t="s">
        <v>99</v>
      </c>
    </row>
    <row r="161" spans="2:65" s="12" customFormat="1">
      <c r="B161" s="190"/>
      <c r="C161" s="191"/>
      <c r="D161" s="181" t="s">
        <v>109</v>
      </c>
      <c r="E161" s="192" t="s">
        <v>1</v>
      </c>
      <c r="F161" s="193" t="s">
        <v>219</v>
      </c>
      <c r="G161" s="191"/>
      <c r="H161" s="194">
        <v>4</v>
      </c>
      <c r="I161" s="195"/>
      <c r="J161" s="191"/>
      <c r="K161" s="191"/>
      <c r="L161" s="196"/>
      <c r="M161" s="197"/>
      <c r="N161" s="198"/>
      <c r="O161" s="198"/>
      <c r="P161" s="198"/>
      <c r="Q161" s="198"/>
      <c r="R161" s="198"/>
      <c r="S161" s="198"/>
      <c r="T161" s="199"/>
      <c r="AT161" s="200" t="s">
        <v>109</v>
      </c>
      <c r="AU161" s="200" t="s">
        <v>73</v>
      </c>
      <c r="AV161" s="12" t="s">
        <v>73</v>
      </c>
      <c r="AW161" s="12" t="s">
        <v>29</v>
      </c>
      <c r="AX161" s="12" t="s">
        <v>66</v>
      </c>
      <c r="AY161" s="200" t="s">
        <v>99</v>
      </c>
    </row>
    <row r="162" spans="2:65" s="11" customFormat="1">
      <c r="B162" s="179"/>
      <c r="C162" s="180"/>
      <c r="D162" s="181" t="s">
        <v>109</v>
      </c>
      <c r="E162" s="182" t="s">
        <v>1</v>
      </c>
      <c r="F162" s="183" t="s">
        <v>220</v>
      </c>
      <c r="G162" s="180"/>
      <c r="H162" s="182" t="s">
        <v>1</v>
      </c>
      <c r="I162" s="184"/>
      <c r="J162" s="180"/>
      <c r="K162" s="180"/>
      <c r="L162" s="185"/>
      <c r="M162" s="186"/>
      <c r="N162" s="187"/>
      <c r="O162" s="187"/>
      <c r="P162" s="187"/>
      <c r="Q162" s="187"/>
      <c r="R162" s="187"/>
      <c r="S162" s="187"/>
      <c r="T162" s="188"/>
      <c r="AT162" s="189" t="s">
        <v>109</v>
      </c>
      <c r="AU162" s="189" t="s">
        <v>73</v>
      </c>
      <c r="AV162" s="11" t="s">
        <v>71</v>
      </c>
      <c r="AW162" s="11" t="s">
        <v>29</v>
      </c>
      <c r="AX162" s="11" t="s">
        <v>66</v>
      </c>
      <c r="AY162" s="189" t="s">
        <v>99</v>
      </c>
    </row>
    <row r="163" spans="2:65" s="12" customFormat="1">
      <c r="B163" s="190"/>
      <c r="C163" s="191"/>
      <c r="D163" s="181" t="s">
        <v>109</v>
      </c>
      <c r="E163" s="192" t="s">
        <v>1</v>
      </c>
      <c r="F163" s="193" t="s">
        <v>178</v>
      </c>
      <c r="G163" s="191"/>
      <c r="H163" s="194">
        <v>2</v>
      </c>
      <c r="I163" s="195"/>
      <c r="J163" s="191"/>
      <c r="K163" s="191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109</v>
      </c>
      <c r="AU163" s="200" t="s">
        <v>73</v>
      </c>
      <c r="AV163" s="12" t="s">
        <v>73</v>
      </c>
      <c r="AW163" s="12" t="s">
        <v>29</v>
      </c>
      <c r="AX163" s="12" t="s">
        <v>66</v>
      </c>
      <c r="AY163" s="200" t="s">
        <v>99</v>
      </c>
    </row>
    <row r="164" spans="2:65" s="11" customFormat="1">
      <c r="B164" s="179"/>
      <c r="C164" s="180"/>
      <c r="D164" s="181" t="s">
        <v>109</v>
      </c>
      <c r="E164" s="182" t="s">
        <v>1</v>
      </c>
      <c r="F164" s="183" t="s">
        <v>221</v>
      </c>
      <c r="G164" s="180"/>
      <c r="H164" s="182" t="s">
        <v>1</v>
      </c>
      <c r="I164" s="184"/>
      <c r="J164" s="180"/>
      <c r="K164" s="180"/>
      <c r="L164" s="185"/>
      <c r="M164" s="186"/>
      <c r="N164" s="187"/>
      <c r="O164" s="187"/>
      <c r="P164" s="187"/>
      <c r="Q164" s="187"/>
      <c r="R164" s="187"/>
      <c r="S164" s="187"/>
      <c r="T164" s="188"/>
      <c r="AT164" s="189" t="s">
        <v>109</v>
      </c>
      <c r="AU164" s="189" t="s">
        <v>73</v>
      </c>
      <c r="AV164" s="11" t="s">
        <v>71</v>
      </c>
      <c r="AW164" s="11" t="s">
        <v>29</v>
      </c>
      <c r="AX164" s="11" t="s">
        <v>66</v>
      </c>
      <c r="AY164" s="189" t="s">
        <v>99</v>
      </c>
    </row>
    <row r="165" spans="2:65" s="12" customFormat="1">
      <c r="B165" s="190"/>
      <c r="C165" s="191"/>
      <c r="D165" s="181" t="s">
        <v>109</v>
      </c>
      <c r="E165" s="192" t="s">
        <v>1</v>
      </c>
      <c r="F165" s="193" t="s">
        <v>205</v>
      </c>
      <c r="G165" s="191"/>
      <c r="H165" s="194">
        <v>6</v>
      </c>
      <c r="I165" s="195"/>
      <c r="J165" s="191"/>
      <c r="K165" s="191"/>
      <c r="L165" s="196"/>
      <c r="M165" s="197"/>
      <c r="N165" s="198"/>
      <c r="O165" s="198"/>
      <c r="P165" s="198"/>
      <c r="Q165" s="198"/>
      <c r="R165" s="198"/>
      <c r="S165" s="198"/>
      <c r="T165" s="199"/>
      <c r="AT165" s="200" t="s">
        <v>109</v>
      </c>
      <c r="AU165" s="200" t="s">
        <v>73</v>
      </c>
      <c r="AV165" s="12" t="s">
        <v>73</v>
      </c>
      <c r="AW165" s="12" t="s">
        <v>29</v>
      </c>
      <c r="AX165" s="12" t="s">
        <v>66</v>
      </c>
      <c r="AY165" s="200" t="s">
        <v>99</v>
      </c>
    </row>
    <row r="166" spans="2:65" s="1" customFormat="1" ht="16.5" customHeight="1">
      <c r="B166" s="31"/>
      <c r="C166" s="167" t="s">
        <v>222</v>
      </c>
      <c r="D166" s="167" t="s">
        <v>102</v>
      </c>
      <c r="E166" s="168" t="s">
        <v>223</v>
      </c>
      <c r="F166" s="169" t="s">
        <v>224</v>
      </c>
      <c r="G166" s="170" t="s">
        <v>225</v>
      </c>
      <c r="H166" s="171">
        <v>4800</v>
      </c>
      <c r="I166" s="172"/>
      <c r="J166" s="173">
        <f>ROUND(I166*H166,2)</f>
        <v>0</v>
      </c>
      <c r="K166" s="169" t="s">
        <v>106</v>
      </c>
      <c r="L166" s="35"/>
      <c r="M166" s="174" t="s">
        <v>1</v>
      </c>
      <c r="N166" s="175" t="s">
        <v>37</v>
      </c>
      <c r="O166" s="57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AR166" s="14" t="s">
        <v>107</v>
      </c>
      <c r="AT166" s="14" t="s">
        <v>102</v>
      </c>
      <c r="AU166" s="14" t="s">
        <v>73</v>
      </c>
      <c r="AY166" s="14" t="s">
        <v>99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4" t="s">
        <v>71</v>
      </c>
      <c r="BK166" s="178">
        <f>ROUND(I166*H166,2)</f>
        <v>0</v>
      </c>
      <c r="BL166" s="14" t="s">
        <v>107</v>
      </c>
      <c r="BM166" s="14" t="s">
        <v>226</v>
      </c>
    </row>
    <row r="167" spans="2:65" s="11" customFormat="1">
      <c r="B167" s="179"/>
      <c r="C167" s="180"/>
      <c r="D167" s="181" t="s">
        <v>109</v>
      </c>
      <c r="E167" s="182" t="s">
        <v>1</v>
      </c>
      <c r="F167" s="183" t="s">
        <v>227</v>
      </c>
      <c r="G167" s="180"/>
      <c r="H167" s="182" t="s">
        <v>1</v>
      </c>
      <c r="I167" s="184"/>
      <c r="J167" s="180"/>
      <c r="K167" s="180"/>
      <c r="L167" s="185"/>
      <c r="M167" s="186"/>
      <c r="N167" s="187"/>
      <c r="O167" s="187"/>
      <c r="P167" s="187"/>
      <c r="Q167" s="187"/>
      <c r="R167" s="187"/>
      <c r="S167" s="187"/>
      <c r="T167" s="188"/>
      <c r="AT167" s="189" t="s">
        <v>109</v>
      </c>
      <c r="AU167" s="189" t="s">
        <v>73</v>
      </c>
      <c r="AV167" s="11" t="s">
        <v>71</v>
      </c>
      <c r="AW167" s="11" t="s">
        <v>29</v>
      </c>
      <c r="AX167" s="11" t="s">
        <v>66</v>
      </c>
      <c r="AY167" s="189" t="s">
        <v>99</v>
      </c>
    </row>
    <row r="168" spans="2:65" s="12" customFormat="1">
      <c r="B168" s="190"/>
      <c r="C168" s="191"/>
      <c r="D168" s="181" t="s">
        <v>109</v>
      </c>
      <c r="E168" s="192" t="s">
        <v>1</v>
      </c>
      <c r="F168" s="193" t="s">
        <v>228</v>
      </c>
      <c r="G168" s="191"/>
      <c r="H168" s="194">
        <v>1300</v>
      </c>
      <c r="I168" s="195"/>
      <c r="J168" s="191"/>
      <c r="K168" s="191"/>
      <c r="L168" s="196"/>
      <c r="M168" s="197"/>
      <c r="N168" s="198"/>
      <c r="O168" s="198"/>
      <c r="P168" s="198"/>
      <c r="Q168" s="198"/>
      <c r="R168" s="198"/>
      <c r="S168" s="198"/>
      <c r="T168" s="199"/>
      <c r="AT168" s="200" t="s">
        <v>109</v>
      </c>
      <c r="AU168" s="200" t="s">
        <v>73</v>
      </c>
      <c r="AV168" s="12" t="s">
        <v>73</v>
      </c>
      <c r="AW168" s="12" t="s">
        <v>29</v>
      </c>
      <c r="AX168" s="12" t="s">
        <v>66</v>
      </c>
      <c r="AY168" s="200" t="s">
        <v>99</v>
      </c>
    </row>
    <row r="169" spans="2:65" s="12" customFormat="1">
      <c r="B169" s="190"/>
      <c r="C169" s="191"/>
      <c r="D169" s="181" t="s">
        <v>109</v>
      </c>
      <c r="E169" s="192" t="s">
        <v>1</v>
      </c>
      <c r="F169" s="193" t="s">
        <v>229</v>
      </c>
      <c r="G169" s="191"/>
      <c r="H169" s="194">
        <v>200</v>
      </c>
      <c r="I169" s="195"/>
      <c r="J169" s="191"/>
      <c r="K169" s="191"/>
      <c r="L169" s="196"/>
      <c r="M169" s="197"/>
      <c r="N169" s="198"/>
      <c r="O169" s="198"/>
      <c r="P169" s="198"/>
      <c r="Q169" s="198"/>
      <c r="R169" s="198"/>
      <c r="S169" s="198"/>
      <c r="T169" s="199"/>
      <c r="AT169" s="200" t="s">
        <v>109</v>
      </c>
      <c r="AU169" s="200" t="s">
        <v>73</v>
      </c>
      <c r="AV169" s="12" t="s">
        <v>73</v>
      </c>
      <c r="AW169" s="12" t="s">
        <v>29</v>
      </c>
      <c r="AX169" s="12" t="s">
        <v>66</v>
      </c>
      <c r="AY169" s="200" t="s">
        <v>99</v>
      </c>
    </row>
    <row r="170" spans="2:65" s="11" customFormat="1">
      <c r="B170" s="179"/>
      <c r="C170" s="180"/>
      <c r="D170" s="181" t="s">
        <v>109</v>
      </c>
      <c r="E170" s="182" t="s">
        <v>1</v>
      </c>
      <c r="F170" s="183" t="s">
        <v>230</v>
      </c>
      <c r="G170" s="180"/>
      <c r="H170" s="182" t="s">
        <v>1</v>
      </c>
      <c r="I170" s="184"/>
      <c r="J170" s="180"/>
      <c r="K170" s="180"/>
      <c r="L170" s="185"/>
      <c r="M170" s="186"/>
      <c r="N170" s="187"/>
      <c r="O170" s="187"/>
      <c r="P170" s="187"/>
      <c r="Q170" s="187"/>
      <c r="R170" s="187"/>
      <c r="S170" s="187"/>
      <c r="T170" s="188"/>
      <c r="AT170" s="189" t="s">
        <v>109</v>
      </c>
      <c r="AU170" s="189" t="s">
        <v>73</v>
      </c>
      <c r="AV170" s="11" t="s">
        <v>71</v>
      </c>
      <c r="AW170" s="11" t="s">
        <v>29</v>
      </c>
      <c r="AX170" s="11" t="s">
        <v>66</v>
      </c>
      <c r="AY170" s="189" t="s">
        <v>99</v>
      </c>
    </row>
    <row r="171" spans="2:65" s="12" customFormat="1">
      <c r="B171" s="190"/>
      <c r="C171" s="191"/>
      <c r="D171" s="181" t="s">
        <v>109</v>
      </c>
      <c r="E171" s="192" t="s">
        <v>1</v>
      </c>
      <c r="F171" s="193" t="s">
        <v>231</v>
      </c>
      <c r="G171" s="191"/>
      <c r="H171" s="194">
        <v>500</v>
      </c>
      <c r="I171" s="195"/>
      <c r="J171" s="191"/>
      <c r="K171" s="191"/>
      <c r="L171" s="196"/>
      <c r="M171" s="197"/>
      <c r="N171" s="198"/>
      <c r="O171" s="198"/>
      <c r="P171" s="198"/>
      <c r="Q171" s="198"/>
      <c r="R171" s="198"/>
      <c r="S171" s="198"/>
      <c r="T171" s="199"/>
      <c r="AT171" s="200" t="s">
        <v>109</v>
      </c>
      <c r="AU171" s="200" t="s">
        <v>73</v>
      </c>
      <c r="AV171" s="12" t="s">
        <v>73</v>
      </c>
      <c r="AW171" s="12" t="s">
        <v>29</v>
      </c>
      <c r="AX171" s="12" t="s">
        <v>66</v>
      </c>
      <c r="AY171" s="200" t="s">
        <v>99</v>
      </c>
    </row>
    <row r="172" spans="2:65" s="12" customFormat="1">
      <c r="B172" s="190"/>
      <c r="C172" s="191"/>
      <c r="D172" s="181" t="s">
        <v>109</v>
      </c>
      <c r="E172" s="192" t="s">
        <v>1</v>
      </c>
      <c r="F172" s="193" t="s">
        <v>229</v>
      </c>
      <c r="G172" s="191"/>
      <c r="H172" s="194">
        <v>200</v>
      </c>
      <c r="I172" s="195"/>
      <c r="J172" s="191"/>
      <c r="K172" s="191"/>
      <c r="L172" s="196"/>
      <c r="M172" s="197"/>
      <c r="N172" s="198"/>
      <c r="O172" s="198"/>
      <c r="P172" s="198"/>
      <c r="Q172" s="198"/>
      <c r="R172" s="198"/>
      <c r="S172" s="198"/>
      <c r="T172" s="199"/>
      <c r="AT172" s="200" t="s">
        <v>109</v>
      </c>
      <c r="AU172" s="200" t="s">
        <v>73</v>
      </c>
      <c r="AV172" s="12" t="s">
        <v>73</v>
      </c>
      <c r="AW172" s="12" t="s">
        <v>29</v>
      </c>
      <c r="AX172" s="12" t="s">
        <v>66</v>
      </c>
      <c r="AY172" s="200" t="s">
        <v>99</v>
      </c>
    </row>
    <row r="173" spans="2:65" s="11" customFormat="1">
      <c r="B173" s="179"/>
      <c r="C173" s="180"/>
      <c r="D173" s="181" t="s">
        <v>109</v>
      </c>
      <c r="E173" s="182" t="s">
        <v>1</v>
      </c>
      <c r="F173" s="183" t="s">
        <v>232</v>
      </c>
      <c r="G173" s="180"/>
      <c r="H173" s="182" t="s">
        <v>1</v>
      </c>
      <c r="I173" s="184"/>
      <c r="J173" s="180"/>
      <c r="K173" s="180"/>
      <c r="L173" s="185"/>
      <c r="M173" s="186"/>
      <c r="N173" s="187"/>
      <c r="O173" s="187"/>
      <c r="P173" s="187"/>
      <c r="Q173" s="187"/>
      <c r="R173" s="187"/>
      <c r="S173" s="187"/>
      <c r="T173" s="188"/>
      <c r="AT173" s="189" t="s">
        <v>109</v>
      </c>
      <c r="AU173" s="189" t="s">
        <v>73</v>
      </c>
      <c r="AV173" s="11" t="s">
        <v>71</v>
      </c>
      <c r="AW173" s="11" t="s">
        <v>29</v>
      </c>
      <c r="AX173" s="11" t="s">
        <v>66</v>
      </c>
      <c r="AY173" s="189" t="s">
        <v>99</v>
      </c>
    </row>
    <row r="174" spans="2:65" s="12" customFormat="1">
      <c r="B174" s="190"/>
      <c r="C174" s="191"/>
      <c r="D174" s="181" t="s">
        <v>109</v>
      </c>
      <c r="E174" s="192" t="s">
        <v>1</v>
      </c>
      <c r="F174" s="193" t="s">
        <v>233</v>
      </c>
      <c r="G174" s="191"/>
      <c r="H174" s="194">
        <v>2400</v>
      </c>
      <c r="I174" s="195"/>
      <c r="J174" s="191"/>
      <c r="K174" s="191"/>
      <c r="L174" s="196"/>
      <c r="M174" s="197"/>
      <c r="N174" s="198"/>
      <c r="O174" s="198"/>
      <c r="P174" s="198"/>
      <c r="Q174" s="198"/>
      <c r="R174" s="198"/>
      <c r="S174" s="198"/>
      <c r="T174" s="199"/>
      <c r="AT174" s="200" t="s">
        <v>109</v>
      </c>
      <c r="AU174" s="200" t="s">
        <v>73</v>
      </c>
      <c r="AV174" s="12" t="s">
        <v>73</v>
      </c>
      <c r="AW174" s="12" t="s">
        <v>29</v>
      </c>
      <c r="AX174" s="12" t="s">
        <v>66</v>
      </c>
      <c r="AY174" s="200" t="s">
        <v>99</v>
      </c>
    </row>
    <row r="175" spans="2:65" s="12" customFormat="1">
      <c r="B175" s="190"/>
      <c r="C175" s="191"/>
      <c r="D175" s="181" t="s">
        <v>109</v>
      </c>
      <c r="E175" s="192" t="s">
        <v>1</v>
      </c>
      <c r="F175" s="193" t="s">
        <v>229</v>
      </c>
      <c r="G175" s="191"/>
      <c r="H175" s="194">
        <v>200</v>
      </c>
      <c r="I175" s="195"/>
      <c r="J175" s="191"/>
      <c r="K175" s="191"/>
      <c r="L175" s="196"/>
      <c r="M175" s="197"/>
      <c r="N175" s="198"/>
      <c r="O175" s="198"/>
      <c r="P175" s="198"/>
      <c r="Q175" s="198"/>
      <c r="R175" s="198"/>
      <c r="S175" s="198"/>
      <c r="T175" s="199"/>
      <c r="AT175" s="200" t="s">
        <v>109</v>
      </c>
      <c r="AU175" s="200" t="s">
        <v>73</v>
      </c>
      <c r="AV175" s="12" t="s">
        <v>73</v>
      </c>
      <c r="AW175" s="12" t="s">
        <v>29</v>
      </c>
      <c r="AX175" s="12" t="s">
        <v>66</v>
      </c>
      <c r="AY175" s="200" t="s">
        <v>99</v>
      </c>
    </row>
    <row r="176" spans="2:65" s="1" customFormat="1" ht="16.5" customHeight="1">
      <c r="B176" s="31"/>
      <c r="C176" s="167" t="s">
        <v>8</v>
      </c>
      <c r="D176" s="167" t="s">
        <v>102</v>
      </c>
      <c r="E176" s="168" t="s">
        <v>234</v>
      </c>
      <c r="F176" s="169" t="s">
        <v>235</v>
      </c>
      <c r="G176" s="170" t="s">
        <v>225</v>
      </c>
      <c r="H176" s="171">
        <v>4800</v>
      </c>
      <c r="I176" s="172"/>
      <c r="J176" s="173">
        <f>ROUND(I176*H176,2)</f>
        <v>0</v>
      </c>
      <c r="K176" s="169" t="s">
        <v>106</v>
      </c>
      <c r="L176" s="35"/>
      <c r="M176" s="174" t="s">
        <v>1</v>
      </c>
      <c r="N176" s="175" t="s">
        <v>37</v>
      </c>
      <c r="O176" s="57"/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AR176" s="14" t="s">
        <v>107</v>
      </c>
      <c r="AT176" s="14" t="s">
        <v>102</v>
      </c>
      <c r="AU176" s="14" t="s">
        <v>73</v>
      </c>
      <c r="AY176" s="14" t="s">
        <v>99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4" t="s">
        <v>71</v>
      </c>
      <c r="BK176" s="178">
        <f>ROUND(I176*H176,2)</f>
        <v>0</v>
      </c>
      <c r="BL176" s="14" t="s">
        <v>107</v>
      </c>
      <c r="BM176" s="14" t="s">
        <v>236</v>
      </c>
    </row>
    <row r="177" spans="2:65" s="11" customFormat="1">
      <c r="B177" s="179"/>
      <c r="C177" s="180"/>
      <c r="D177" s="181" t="s">
        <v>109</v>
      </c>
      <c r="E177" s="182" t="s">
        <v>1</v>
      </c>
      <c r="F177" s="183" t="s">
        <v>227</v>
      </c>
      <c r="G177" s="180"/>
      <c r="H177" s="182" t="s">
        <v>1</v>
      </c>
      <c r="I177" s="184"/>
      <c r="J177" s="180"/>
      <c r="K177" s="180"/>
      <c r="L177" s="185"/>
      <c r="M177" s="186"/>
      <c r="N177" s="187"/>
      <c r="O177" s="187"/>
      <c r="P177" s="187"/>
      <c r="Q177" s="187"/>
      <c r="R177" s="187"/>
      <c r="S177" s="187"/>
      <c r="T177" s="188"/>
      <c r="AT177" s="189" t="s">
        <v>109</v>
      </c>
      <c r="AU177" s="189" t="s">
        <v>73</v>
      </c>
      <c r="AV177" s="11" t="s">
        <v>71</v>
      </c>
      <c r="AW177" s="11" t="s">
        <v>29</v>
      </c>
      <c r="AX177" s="11" t="s">
        <v>66</v>
      </c>
      <c r="AY177" s="189" t="s">
        <v>99</v>
      </c>
    </row>
    <row r="178" spans="2:65" s="12" customFormat="1">
      <c r="B178" s="190"/>
      <c r="C178" s="191"/>
      <c r="D178" s="181" t="s">
        <v>109</v>
      </c>
      <c r="E178" s="192" t="s">
        <v>1</v>
      </c>
      <c r="F178" s="193" t="s">
        <v>228</v>
      </c>
      <c r="G178" s="191"/>
      <c r="H178" s="194">
        <v>1300</v>
      </c>
      <c r="I178" s="195"/>
      <c r="J178" s="191"/>
      <c r="K178" s="191"/>
      <c r="L178" s="196"/>
      <c r="M178" s="197"/>
      <c r="N178" s="198"/>
      <c r="O178" s="198"/>
      <c r="P178" s="198"/>
      <c r="Q178" s="198"/>
      <c r="R178" s="198"/>
      <c r="S178" s="198"/>
      <c r="T178" s="199"/>
      <c r="AT178" s="200" t="s">
        <v>109</v>
      </c>
      <c r="AU178" s="200" t="s">
        <v>73</v>
      </c>
      <c r="AV178" s="12" t="s">
        <v>73</v>
      </c>
      <c r="AW178" s="12" t="s">
        <v>29</v>
      </c>
      <c r="AX178" s="12" t="s">
        <v>66</v>
      </c>
      <c r="AY178" s="200" t="s">
        <v>99</v>
      </c>
    </row>
    <row r="179" spans="2:65" s="12" customFormat="1">
      <c r="B179" s="190"/>
      <c r="C179" s="191"/>
      <c r="D179" s="181" t="s">
        <v>109</v>
      </c>
      <c r="E179" s="192" t="s">
        <v>1</v>
      </c>
      <c r="F179" s="193" t="s">
        <v>229</v>
      </c>
      <c r="G179" s="191"/>
      <c r="H179" s="194">
        <v>200</v>
      </c>
      <c r="I179" s="195"/>
      <c r="J179" s="191"/>
      <c r="K179" s="191"/>
      <c r="L179" s="196"/>
      <c r="M179" s="197"/>
      <c r="N179" s="198"/>
      <c r="O179" s="198"/>
      <c r="P179" s="198"/>
      <c r="Q179" s="198"/>
      <c r="R179" s="198"/>
      <c r="S179" s="198"/>
      <c r="T179" s="199"/>
      <c r="AT179" s="200" t="s">
        <v>109</v>
      </c>
      <c r="AU179" s="200" t="s">
        <v>73</v>
      </c>
      <c r="AV179" s="12" t="s">
        <v>73</v>
      </c>
      <c r="AW179" s="12" t="s">
        <v>29</v>
      </c>
      <c r="AX179" s="12" t="s">
        <v>66</v>
      </c>
      <c r="AY179" s="200" t="s">
        <v>99</v>
      </c>
    </row>
    <row r="180" spans="2:65" s="11" customFormat="1">
      <c r="B180" s="179"/>
      <c r="C180" s="180"/>
      <c r="D180" s="181" t="s">
        <v>109</v>
      </c>
      <c r="E180" s="182" t="s">
        <v>1</v>
      </c>
      <c r="F180" s="183" t="s">
        <v>230</v>
      </c>
      <c r="G180" s="180"/>
      <c r="H180" s="182" t="s">
        <v>1</v>
      </c>
      <c r="I180" s="184"/>
      <c r="J180" s="180"/>
      <c r="K180" s="180"/>
      <c r="L180" s="185"/>
      <c r="M180" s="186"/>
      <c r="N180" s="187"/>
      <c r="O180" s="187"/>
      <c r="P180" s="187"/>
      <c r="Q180" s="187"/>
      <c r="R180" s="187"/>
      <c r="S180" s="187"/>
      <c r="T180" s="188"/>
      <c r="AT180" s="189" t="s">
        <v>109</v>
      </c>
      <c r="AU180" s="189" t="s">
        <v>73</v>
      </c>
      <c r="AV180" s="11" t="s">
        <v>71</v>
      </c>
      <c r="AW180" s="11" t="s">
        <v>29</v>
      </c>
      <c r="AX180" s="11" t="s">
        <v>66</v>
      </c>
      <c r="AY180" s="189" t="s">
        <v>99</v>
      </c>
    </row>
    <row r="181" spans="2:65" s="12" customFormat="1">
      <c r="B181" s="190"/>
      <c r="C181" s="191"/>
      <c r="D181" s="181" t="s">
        <v>109</v>
      </c>
      <c r="E181" s="192" t="s">
        <v>1</v>
      </c>
      <c r="F181" s="193" t="s">
        <v>231</v>
      </c>
      <c r="G181" s="191"/>
      <c r="H181" s="194">
        <v>500</v>
      </c>
      <c r="I181" s="195"/>
      <c r="J181" s="191"/>
      <c r="K181" s="191"/>
      <c r="L181" s="196"/>
      <c r="M181" s="197"/>
      <c r="N181" s="198"/>
      <c r="O181" s="198"/>
      <c r="P181" s="198"/>
      <c r="Q181" s="198"/>
      <c r="R181" s="198"/>
      <c r="S181" s="198"/>
      <c r="T181" s="199"/>
      <c r="AT181" s="200" t="s">
        <v>109</v>
      </c>
      <c r="AU181" s="200" t="s">
        <v>73</v>
      </c>
      <c r="AV181" s="12" t="s">
        <v>73</v>
      </c>
      <c r="AW181" s="12" t="s">
        <v>29</v>
      </c>
      <c r="AX181" s="12" t="s">
        <v>66</v>
      </c>
      <c r="AY181" s="200" t="s">
        <v>99</v>
      </c>
    </row>
    <row r="182" spans="2:65" s="12" customFormat="1">
      <c r="B182" s="190"/>
      <c r="C182" s="191"/>
      <c r="D182" s="181" t="s">
        <v>109</v>
      </c>
      <c r="E182" s="192" t="s">
        <v>1</v>
      </c>
      <c r="F182" s="193" t="s">
        <v>229</v>
      </c>
      <c r="G182" s="191"/>
      <c r="H182" s="194">
        <v>200</v>
      </c>
      <c r="I182" s="195"/>
      <c r="J182" s="191"/>
      <c r="K182" s="191"/>
      <c r="L182" s="196"/>
      <c r="M182" s="197"/>
      <c r="N182" s="198"/>
      <c r="O182" s="198"/>
      <c r="P182" s="198"/>
      <c r="Q182" s="198"/>
      <c r="R182" s="198"/>
      <c r="S182" s="198"/>
      <c r="T182" s="199"/>
      <c r="AT182" s="200" t="s">
        <v>109</v>
      </c>
      <c r="AU182" s="200" t="s">
        <v>73</v>
      </c>
      <c r="AV182" s="12" t="s">
        <v>73</v>
      </c>
      <c r="AW182" s="12" t="s">
        <v>29</v>
      </c>
      <c r="AX182" s="12" t="s">
        <v>66</v>
      </c>
      <c r="AY182" s="200" t="s">
        <v>99</v>
      </c>
    </row>
    <row r="183" spans="2:65" s="11" customFormat="1">
      <c r="B183" s="179"/>
      <c r="C183" s="180"/>
      <c r="D183" s="181" t="s">
        <v>109</v>
      </c>
      <c r="E183" s="182" t="s">
        <v>1</v>
      </c>
      <c r="F183" s="183" t="s">
        <v>232</v>
      </c>
      <c r="G183" s="180"/>
      <c r="H183" s="182" t="s">
        <v>1</v>
      </c>
      <c r="I183" s="184"/>
      <c r="J183" s="180"/>
      <c r="K183" s="180"/>
      <c r="L183" s="185"/>
      <c r="M183" s="186"/>
      <c r="N183" s="187"/>
      <c r="O183" s="187"/>
      <c r="P183" s="187"/>
      <c r="Q183" s="187"/>
      <c r="R183" s="187"/>
      <c r="S183" s="187"/>
      <c r="T183" s="188"/>
      <c r="AT183" s="189" t="s">
        <v>109</v>
      </c>
      <c r="AU183" s="189" t="s">
        <v>73</v>
      </c>
      <c r="AV183" s="11" t="s">
        <v>71</v>
      </c>
      <c r="AW183" s="11" t="s">
        <v>29</v>
      </c>
      <c r="AX183" s="11" t="s">
        <v>66</v>
      </c>
      <c r="AY183" s="189" t="s">
        <v>99</v>
      </c>
    </row>
    <row r="184" spans="2:65" s="12" customFormat="1">
      <c r="B184" s="190"/>
      <c r="C184" s="191"/>
      <c r="D184" s="181" t="s">
        <v>109</v>
      </c>
      <c r="E184" s="192" t="s">
        <v>1</v>
      </c>
      <c r="F184" s="193" t="s">
        <v>233</v>
      </c>
      <c r="G184" s="191"/>
      <c r="H184" s="194">
        <v>2400</v>
      </c>
      <c r="I184" s="195"/>
      <c r="J184" s="191"/>
      <c r="K184" s="191"/>
      <c r="L184" s="196"/>
      <c r="M184" s="197"/>
      <c r="N184" s="198"/>
      <c r="O184" s="198"/>
      <c r="P184" s="198"/>
      <c r="Q184" s="198"/>
      <c r="R184" s="198"/>
      <c r="S184" s="198"/>
      <c r="T184" s="199"/>
      <c r="AT184" s="200" t="s">
        <v>109</v>
      </c>
      <c r="AU184" s="200" t="s">
        <v>73</v>
      </c>
      <c r="AV184" s="12" t="s">
        <v>73</v>
      </c>
      <c r="AW184" s="12" t="s">
        <v>29</v>
      </c>
      <c r="AX184" s="12" t="s">
        <v>66</v>
      </c>
      <c r="AY184" s="200" t="s">
        <v>99</v>
      </c>
    </row>
    <row r="185" spans="2:65" s="12" customFormat="1">
      <c r="B185" s="190"/>
      <c r="C185" s="191"/>
      <c r="D185" s="181" t="s">
        <v>109</v>
      </c>
      <c r="E185" s="192" t="s">
        <v>1</v>
      </c>
      <c r="F185" s="193" t="s">
        <v>229</v>
      </c>
      <c r="G185" s="191"/>
      <c r="H185" s="194">
        <v>200</v>
      </c>
      <c r="I185" s="195"/>
      <c r="J185" s="191"/>
      <c r="K185" s="191"/>
      <c r="L185" s="196"/>
      <c r="M185" s="197"/>
      <c r="N185" s="198"/>
      <c r="O185" s="198"/>
      <c r="P185" s="198"/>
      <c r="Q185" s="198"/>
      <c r="R185" s="198"/>
      <c r="S185" s="198"/>
      <c r="T185" s="199"/>
      <c r="AT185" s="200" t="s">
        <v>109</v>
      </c>
      <c r="AU185" s="200" t="s">
        <v>73</v>
      </c>
      <c r="AV185" s="12" t="s">
        <v>73</v>
      </c>
      <c r="AW185" s="12" t="s">
        <v>29</v>
      </c>
      <c r="AX185" s="12" t="s">
        <v>66</v>
      </c>
      <c r="AY185" s="200" t="s">
        <v>99</v>
      </c>
    </row>
    <row r="186" spans="2:65" s="1" customFormat="1" ht="16.5" customHeight="1">
      <c r="B186" s="31"/>
      <c r="C186" s="167" t="s">
        <v>237</v>
      </c>
      <c r="D186" s="167" t="s">
        <v>102</v>
      </c>
      <c r="E186" s="168" t="s">
        <v>238</v>
      </c>
      <c r="F186" s="169" t="s">
        <v>239</v>
      </c>
      <c r="G186" s="170" t="s">
        <v>114</v>
      </c>
      <c r="H186" s="171">
        <v>6.0620000000000003</v>
      </c>
      <c r="I186" s="172"/>
      <c r="J186" s="173">
        <f>ROUND(I186*H186,2)</f>
        <v>0</v>
      </c>
      <c r="K186" s="169" t="s">
        <v>106</v>
      </c>
      <c r="L186" s="35"/>
      <c r="M186" s="174" t="s">
        <v>1</v>
      </c>
      <c r="N186" s="175" t="s">
        <v>37</v>
      </c>
      <c r="O186" s="57"/>
      <c r="P186" s="176">
        <f>O186*H186</f>
        <v>0</v>
      </c>
      <c r="Q186" s="176">
        <v>0</v>
      </c>
      <c r="R186" s="176">
        <f>Q186*H186</f>
        <v>0</v>
      </c>
      <c r="S186" s="176">
        <v>0</v>
      </c>
      <c r="T186" s="177">
        <f>S186*H186</f>
        <v>0</v>
      </c>
      <c r="AR186" s="14" t="s">
        <v>107</v>
      </c>
      <c r="AT186" s="14" t="s">
        <v>102</v>
      </c>
      <c r="AU186" s="14" t="s">
        <v>73</v>
      </c>
      <c r="AY186" s="14" t="s">
        <v>99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4" t="s">
        <v>71</v>
      </c>
      <c r="BK186" s="178">
        <f>ROUND(I186*H186,2)</f>
        <v>0</v>
      </c>
      <c r="BL186" s="14" t="s">
        <v>107</v>
      </c>
      <c r="BM186" s="14" t="s">
        <v>240</v>
      </c>
    </row>
    <row r="187" spans="2:65" s="11" customFormat="1">
      <c r="B187" s="179"/>
      <c r="C187" s="180"/>
      <c r="D187" s="181" t="s">
        <v>109</v>
      </c>
      <c r="E187" s="182" t="s">
        <v>1</v>
      </c>
      <c r="F187" s="183" t="s">
        <v>241</v>
      </c>
      <c r="G187" s="180"/>
      <c r="H187" s="182" t="s">
        <v>1</v>
      </c>
      <c r="I187" s="184"/>
      <c r="J187" s="180"/>
      <c r="K187" s="180"/>
      <c r="L187" s="185"/>
      <c r="M187" s="186"/>
      <c r="N187" s="187"/>
      <c r="O187" s="187"/>
      <c r="P187" s="187"/>
      <c r="Q187" s="187"/>
      <c r="R187" s="187"/>
      <c r="S187" s="187"/>
      <c r="T187" s="188"/>
      <c r="AT187" s="189" t="s">
        <v>109</v>
      </c>
      <c r="AU187" s="189" t="s">
        <v>73</v>
      </c>
      <c r="AV187" s="11" t="s">
        <v>71</v>
      </c>
      <c r="AW187" s="11" t="s">
        <v>29</v>
      </c>
      <c r="AX187" s="11" t="s">
        <v>66</v>
      </c>
      <c r="AY187" s="189" t="s">
        <v>99</v>
      </c>
    </row>
    <row r="188" spans="2:65" s="12" customFormat="1">
      <c r="B188" s="190"/>
      <c r="C188" s="191"/>
      <c r="D188" s="181" t="s">
        <v>109</v>
      </c>
      <c r="E188" s="192" t="s">
        <v>1</v>
      </c>
      <c r="F188" s="193" t="s">
        <v>146</v>
      </c>
      <c r="G188" s="191"/>
      <c r="H188" s="194">
        <v>6.0119999999999996</v>
      </c>
      <c r="I188" s="195"/>
      <c r="J188" s="191"/>
      <c r="K188" s="191"/>
      <c r="L188" s="196"/>
      <c r="M188" s="197"/>
      <c r="N188" s="198"/>
      <c r="O188" s="198"/>
      <c r="P188" s="198"/>
      <c r="Q188" s="198"/>
      <c r="R188" s="198"/>
      <c r="S188" s="198"/>
      <c r="T188" s="199"/>
      <c r="AT188" s="200" t="s">
        <v>109</v>
      </c>
      <c r="AU188" s="200" t="s">
        <v>73</v>
      </c>
      <c r="AV188" s="12" t="s">
        <v>73</v>
      </c>
      <c r="AW188" s="12" t="s">
        <v>29</v>
      </c>
      <c r="AX188" s="12" t="s">
        <v>66</v>
      </c>
      <c r="AY188" s="200" t="s">
        <v>99</v>
      </c>
    </row>
    <row r="189" spans="2:65" s="11" customFormat="1">
      <c r="B189" s="179"/>
      <c r="C189" s="180"/>
      <c r="D189" s="181" t="s">
        <v>109</v>
      </c>
      <c r="E189" s="182" t="s">
        <v>1</v>
      </c>
      <c r="F189" s="183" t="s">
        <v>242</v>
      </c>
      <c r="G189" s="180"/>
      <c r="H189" s="182" t="s">
        <v>1</v>
      </c>
      <c r="I189" s="184"/>
      <c r="J189" s="180"/>
      <c r="K189" s="180"/>
      <c r="L189" s="185"/>
      <c r="M189" s="186"/>
      <c r="N189" s="187"/>
      <c r="O189" s="187"/>
      <c r="P189" s="187"/>
      <c r="Q189" s="187"/>
      <c r="R189" s="187"/>
      <c r="S189" s="187"/>
      <c r="T189" s="188"/>
      <c r="AT189" s="189" t="s">
        <v>109</v>
      </c>
      <c r="AU189" s="189" t="s">
        <v>73</v>
      </c>
      <c r="AV189" s="11" t="s">
        <v>71</v>
      </c>
      <c r="AW189" s="11" t="s">
        <v>29</v>
      </c>
      <c r="AX189" s="11" t="s">
        <v>66</v>
      </c>
      <c r="AY189" s="189" t="s">
        <v>99</v>
      </c>
    </row>
    <row r="190" spans="2:65" s="12" customFormat="1">
      <c r="B190" s="190"/>
      <c r="C190" s="191"/>
      <c r="D190" s="181" t="s">
        <v>109</v>
      </c>
      <c r="E190" s="192" t="s">
        <v>1</v>
      </c>
      <c r="F190" s="193" t="s">
        <v>243</v>
      </c>
      <c r="G190" s="191"/>
      <c r="H190" s="194">
        <v>0.05</v>
      </c>
      <c r="I190" s="195"/>
      <c r="J190" s="191"/>
      <c r="K190" s="191"/>
      <c r="L190" s="196"/>
      <c r="M190" s="197"/>
      <c r="N190" s="198"/>
      <c r="O190" s="198"/>
      <c r="P190" s="198"/>
      <c r="Q190" s="198"/>
      <c r="R190" s="198"/>
      <c r="S190" s="198"/>
      <c r="T190" s="199"/>
      <c r="AT190" s="200" t="s">
        <v>109</v>
      </c>
      <c r="AU190" s="200" t="s">
        <v>73</v>
      </c>
      <c r="AV190" s="12" t="s">
        <v>73</v>
      </c>
      <c r="AW190" s="12" t="s">
        <v>29</v>
      </c>
      <c r="AX190" s="12" t="s">
        <v>66</v>
      </c>
      <c r="AY190" s="200" t="s">
        <v>99</v>
      </c>
    </row>
    <row r="191" spans="2:65" s="10" customFormat="1" ht="22.9" customHeight="1">
      <c r="B191" s="151"/>
      <c r="C191" s="152"/>
      <c r="D191" s="153" t="s">
        <v>65</v>
      </c>
      <c r="E191" s="165" t="s">
        <v>173</v>
      </c>
      <c r="F191" s="165" t="s">
        <v>244</v>
      </c>
      <c r="G191" s="152"/>
      <c r="H191" s="152"/>
      <c r="I191" s="155"/>
      <c r="J191" s="166">
        <f>BK191</f>
        <v>0</v>
      </c>
      <c r="K191" s="152"/>
      <c r="L191" s="157"/>
      <c r="M191" s="158"/>
      <c r="N191" s="159"/>
      <c r="O191" s="159"/>
      <c r="P191" s="160">
        <f>SUM(P192:P255)</f>
        <v>0</v>
      </c>
      <c r="Q191" s="159"/>
      <c r="R191" s="160">
        <f>SUM(R192:R255)</f>
        <v>0</v>
      </c>
      <c r="S191" s="159"/>
      <c r="T191" s="161">
        <f>SUM(T192:T255)</f>
        <v>0</v>
      </c>
      <c r="AR191" s="162" t="s">
        <v>71</v>
      </c>
      <c r="AT191" s="163" t="s">
        <v>65</v>
      </c>
      <c r="AU191" s="163" t="s">
        <v>71</v>
      </c>
      <c r="AY191" s="162" t="s">
        <v>99</v>
      </c>
      <c r="BK191" s="164">
        <f>SUM(BK192:BK255)</f>
        <v>0</v>
      </c>
    </row>
    <row r="192" spans="2:65" s="1" customFormat="1" ht="16.5" customHeight="1">
      <c r="B192" s="31"/>
      <c r="C192" s="167" t="s">
        <v>245</v>
      </c>
      <c r="D192" s="167" t="s">
        <v>102</v>
      </c>
      <c r="E192" s="168" t="s">
        <v>246</v>
      </c>
      <c r="F192" s="169" t="s">
        <v>247</v>
      </c>
      <c r="G192" s="170" t="s">
        <v>225</v>
      </c>
      <c r="H192" s="171">
        <v>6062</v>
      </c>
      <c r="I192" s="172"/>
      <c r="J192" s="173">
        <f>ROUND(I192*H192,2)</f>
        <v>0</v>
      </c>
      <c r="K192" s="169" t="s">
        <v>1</v>
      </c>
      <c r="L192" s="35"/>
      <c r="M192" s="174" t="s">
        <v>1</v>
      </c>
      <c r="N192" s="175" t="s">
        <v>37</v>
      </c>
      <c r="O192" s="57"/>
      <c r="P192" s="176">
        <f>O192*H192</f>
        <v>0</v>
      </c>
      <c r="Q192" s="176">
        <v>0</v>
      </c>
      <c r="R192" s="176">
        <f>Q192*H192</f>
        <v>0</v>
      </c>
      <c r="S192" s="176">
        <v>0</v>
      </c>
      <c r="T192" s="177">
        <f>S192*H192</f>
        <v>0</v>
      </c>
      <c r="AR192" s="14" t="s">
        <v>248</v>
      </c>
      <c r="AT192" s="14" t="s">
        <v>102</v>
      </c>
      <c r="AU192" s="14" t="s">
        <v>73</v>
      </c>
      <c r="AY192" s="14" t="s">
        <v>99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4" t="s">
        <v>71</v>
      </c>
      <c r="BK192" s="178">
        <f>ROUND(I192*H192,2)</f>
        <v>0</v>
      </c>
      <c r="BL192" s="14" t="s">
        <v>248</v>
      </c>
      <c r="BM192" s="14" t="s">
        <v>249</v>
      </c>
    </row>
    <row r="193" spans="2:65" s="11" customFormat="1">
      <c r="B193" s="179"/>
      <c r="C193" s="180"/>
      <c r="D193" s="181" t="s">
        <v>109</v>
      </c>
      <c r="E193" s="182" t="s">
        <v>1</v>
      </c>
      <c r="F193" s="183" t="s">
        <v>250</v>
      </c>
      <c r="G193" s="180"/>
      <c r="H193" s="182" t="s">
        <v>1</v>
      </c>
      <c r="I193" s="184"/>
      <c r="J193" s="180"/>
      <c r="K193" s="180"/>
      <c r="L193" s="185"/>
      <c r="M193" s="186"/>
      <c r="N193" s="187"/>
      <c r="O193" s="187"/>
      <c r="P193" s="187"/>
      <c r="Q193" s="187"/>
      <c r="R193" s="187"/>
      <c r="S193" s="187"/>
      <c r="T193" s="188"/>
      <c r="AT193" s="189" t="s">
        <v>109</v>
      </c>
      <c r="AU193" s="189" t="s">
        <v>73</v>
      </c>
      <c r="AV193" s="11" t="s">
        <v>71</v>
      </c>
      <c r="AW193" s="11" t="s">
        <v>29</v>
      </c>
      <c r="AX193" s="11" t="s">
        <v>66</v>
      </c>
      <c r="AY193" s="189" t="s">
        <v>99</v>
      </c>
    </row>
    <row r="194" spans="2:65" s="12" customFormat="1">
      <c r="B194" s="190"/>
      <c r="C194" s="191"/>
      <c r="D194" s="181" t="s">
        <v>109</v>
      </c>
      <c r="E194" s="192" t="s">
        <v>1</v>
      </c>
      <c r="F194" s="193" t="s">
        <v>251</v>
      </c>
      <c r="G194" s="191"/>
      <c r="H194" s="194">
        <v>6062</v>
      </c>
      <c r="I194" s="195"/>
      <c r="J194" s="191"/>
      <c r="K194" s="191"/>
      <c r="L194" s="196"/>
      <c r="M194" s="197"/>
      <c r="N194" s="198"/>
      <c r="O194" s="198"/>
      <c r="P194" s="198"/>
      <c r="Q194" s="198"/>
      <c r="R194" s="198"/>
      <c r="S194" s="198"/>
      <c r="T194" s="199"/>
      <c r="AT194" s="200" t="s">
        <v>109</v>
      </c>
      <c r="AU194" s="200" t="s">
        <v>73</v>
      </c>
      <c r="AV194" s="12" t="s">
        <v>73</v>
      </c>
      <c r="AW194" s="12" t="s">
        <v>29</v>
      </c>
      <c r="AX194" s="12" t="s">
        <v>66</v>
      </c>
      <c r="AY194" s="200" t="s">
        <v>99</v>
      </c>
    </row>
    <row r="195" spans="2:65" s="1" customFormat="1" ht="22.5" customHeight="1">
      <c r="B195" s="31"/>
      <c r="C195" s="167" t="s">
        <v>252</v>
      </c>
      <c r="D195" s="167" t="s">
        <v>102</v>
      </c>
      <c r="E195" s="168" t="s">
        <v>253</v>
      </c>
      <c r="F195" s="169" t="s">
        <v>254</v>
      </c>
      <c r="G195" s="170" t="s">
        <v>255</v>
      </c>
      <c r="H195" s="171">
        <v>1</v>
      </c>
      <c r="I195" s="172"/>
      <c r="J195" s="173">
        <f>ROUND(I195*H195,2)</f>
        <v>0</v>
      </c>
      <c r="K195" s="169" t="s">
        <v>1</v>
      </c>
      <c r="L195" s="35"/>
      <c r="M195" s="174" t="s">
        <v>1</v>
      </c>
      <c r="N195" s="175" t="s">
        <v>37</v>
      </c>
      <c r="O195" s="57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AR195" s="14" t="s">
        <v>248</v>
      </c>
      <c r="AT195" s="14" t="s">
        <v>102</v>
      </c>
      <c r="AU195" s="14" t="s">
        <v>73</v>
      </c>
      <c r="AY195" s="14" t="s">
        <v>99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4" t="s">
        <v>71</v>
      </c>
      <c r="BK195" s="178">
        <f>ROUND(I195*H195,2)</f>
        <v>0</v>
      </c>
      <c r="BL195" s="14" t="s">
        <v>248</v>
      </c>
      <c r="BM195" s="14" t="s">
        <v>256</v>
      </c>
    </row>
    <row r="196" spans="2:65" s="1" customFormat="1" ht="16.5" customHeight="1">
      <c r="B196" s="31"/>
      <c r="C196" s="167" t="s">
        <v>257</v>
      </c>
      <c r="D196" s="167" t="s">
        <v>102</v>
      </c>
      <c r="E196" s="168" t="s">
        <v>258</v>
      </c>
      <c r="F196" s="169" t="s">
        <v>259</v>
      </c>
      <c r="G196" s="170" t="s">
        <v>150</v>
      </c>
      <c r="H196" s="171">
        <v>2</v>
      </c>
      <c r="I196" s="172"/>
      <c r="J196" s="173">
        <f>ROUND(I196*H196,2)</f>
        <v>0</v>
      </c>
      <c r="K196" s="169" t="s">
        <v>106</v>
      </c>
      <c r="L196" s="35"/>
      <c r="M196" s="174" t="s">
        <v>1</v>
      </c>
      <c r="N196" s="175" t="s">
        <v>37</v>
      </c>
      <c r="O196" s="57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AR196" s="14" t="s">
        <v>248</v>
      </c>
      <c r="AT196" s="14" t="s">
        <v>102</v>
      </c>
      <c r="AU196" s="14" t="s">
        <v>73</v>
      </c>
      <c r="AY196" s="14" t="s">
        <v>99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4" t="s">
        <v>71</v>
      </c>
      <c r="BK196" s="178">
        <f>ROUND(I196*H196,2)</f>
        <v>0</v>
      </c>
      <c r="BL196" s="14" t="s">
        <v>248</v>
      </c>
      <c r="BM196" s="14" t="s">
        <v>260</v>
      </c>
    </row>
    <row r="197" spans="2:65" s="1" customFormat="1" ht="16.5" customHeight="1">
      <c r="B197" s="31"/>
      <c r="C197" s="167" t="s">
        <v>261</v>
      </c>
      <c r="D197" s="167" t="s">
        <v>102</v>
      </c>
      <c r="E197" s="168" t="s">
        <v>262</v>
      </c>
      <c r="F197" s="169" t="s">
        <v>263</v>
      </c>
      <c r="G197" s="170" t="s">
        <v>150</v>
      </c>
      <c r="H197" s="171">
        <v>2</v>
      </c>
      <c r="I197" s="172"/>
      <c r="J197" s="173">
        <f>ROUND(I197*H197,2)</f>
        <v>0</v>
      </c>
      <c r="K197" s="169" t="s">
        <v>106</v>
      </c>
      <c r="L197" s="35"/>
      <c r="M197" s="174" t="s">
        <v>1</v>
      </c>
      <c r="N197" s="175" t="s">
        <v>37</v>
      </c>
      <c r="O197" s="57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AR197" s="14" t="s">
        <v>248</v>
      </c>
      <c r="AT197" s="14" t="s">
        <v>102</v>
      </c>
      <c r="AU197" s="14" t="s">
        <v>73</v>
      </c>
      <c r="AY197" s="14" t="s">
        <v>99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4" t="s">
        <v>71</v>
      </c>
      <c r="BK197" s="178">
        <f>ROUND(I197*H197,2)</f>
        <v>0</v>
      </c>
      <c r="BL197" s="14" t="s">
        <v>248</v>
      </c>
      <c r="BM197" s="14" t="s">
        <v>264</v>
      </c>
    </row>
    <row r="198" spans="2:65" s="1" customFormat="1" ht="16.5" customHeight="1">
      <c r="B198" s="31"/>
      <c r="C198" s="167" t="s">
        <v>7</v>
      </c>
      <c r="D198" s="167" t="s">
        <v>102</v>
      </c>
      <c r="E198" s="168" t="s">
        <v>265</v>
      </c>
      <c r="F198" s="169" t="s">
        <v>266</v>
      </c>
      <c r="G198" s="170" t="s">
        <v>150</v>
      </c>
      <c r="H198" s="171">
        <v>561</v>
      </c>
      <c r="I198" s="172"/>
      <c r="J198" s="173">
        <f>ROUND(I198*H198,2)</f>
        <v>0</v>
      </c>
      <c r="K198" s="169" t="s">
        <v>106</v>
      </c>
      <c r="L198" s="35"/>
      <c r="M198" s="174" t="s">
        <v>1</v>
      </c>
      <c r="N198" s="175" t="s">
        <v>37</v>
      </c>
      <c r="O198" s="57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AR198" s="14" t="s">
        <v>107</v>
      </c>
      <c r="AT198" s="14" t="s">
        <v>102</v>
      </c>
      <c r="AU198" s="14" t="s">
        <v>73</v>
      </c>
      <c r="AY198" s="14" t="s">
        <v>99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4" t="s">
        <v>71</v>
      </c>
      <c r="BK198" s="178">
        <f>ROUND(I198*H198,2)</f>
        <v>0</v>
      </c>
      <c r="BL198" s="14" t="s">
        <v>107</v>
      </c>
      <c r="BM198" s="14" t="s">
        <v>267</v>
      </c>
    </row>
    <row r="199" spans="2:65" s="11" customFormat="1">
      <c r="B199" s="179"/>
      <c r="C199" s="180"/>
      <c r="D199" s="181" t="s">
        <v>109</v>
      </c>
      <c r="E199" s="182" t="s">
        <v>1</v>
      </c>
      <c r="F199" s="183" t="s">
        <v>268</v>
      </c>
      <c r="G199" s="180"/>
      <c r="H199" s="182" t="s">
        <v>1</v>
      </c>
      <c r="I199" s="184"/>
      <c r="J199" s="180"/>
      <c r="K199" s="180"/>
      <c r="L199" s="185"/>
      <c r="M199" s="186"/>
      <c r="N199" s="187"/>
      <c r="O199" s="187"/>
      <c r="P199" s="187"/>
      <c r="Q199" s="187"/>
      <c r="R199" s="187"/>
      <c r="S199" s="187"/>
      <c r="T199" s="188"/>
      <c r="AT199" s="189" t="s">
        <v>109</v>
      </c>
      <c r="AU199" s="189" t="s">
        <v>73</v>
      </c>
      <c r="AV199" s="11" t="s">
        <v>71</v>
      </c>
      <c r="AW199" s="11" t="s">
        <v>29</v>
      </c>
      <c r="AX199" s="11" t="s">
        <v>66</v>
      </c>
      <c r="AY199" s="189" t="s">
        <v>99</v>
      </c>
    </row>
    <row r="200" spans="2:65" s="12" customFormat="1">
      <c r="B200" s="190"/>
      <c r="C200" s="191"/>
      <c r="D200" s="181" t="s">
        <v>109</v>
      </c>
      <c r="E200" s="192" t="s">
        <v>1</v>
      </c>
      <c r="F200" s="193" t="s">
        <v>71</v>
      </c>
      <c r="G200" s="191"/>
      <c r="H200" s="194">
        <v>1</v>
      </c>
      <c r="I200" s="195"/>
      <c r="J200" s="191"/>
      <c r="K200" s="191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109</v>
      </c>
      <c r="AU200" s="200" t="s">
        <v>73</v>
      </c>
      <c r="AV200" s="12" t="s">
        <v>73</v>
      </c>
      <c r="AW200" s="12" t="s">
        <v>29</v>
      </c>
      <c r="AX200" s="12" t="s">
        <v>66</v>
      </c>
      <c r="AY200" s="200" t="s">
        <v>99</v>
      </c>
    </row>
    <row r="201" spans="2:65" s="11" customFormat="1">
      <c r="B201" s="179"/>
      <c r="C201" s="180"/>
      <c r="D201" s="181" t="s">
        <v>109</v>
      </c>
      <c r="E201" s="182" t="s">
        <v>1</v>
      </c>
      <c r="F201" s="183" t="s">
        <v>269</v>
      </c>
      <c r="G201" s="180"/>
      <c r="H201" s="182" t="s">
        <v>1</v>
      </c>
      <c r="I201" s="184"/>
      <c r="J201" s="180"/>
      <c r="K201" s="180"/>
      <c r="L201" s="185"/>
      <c r="M201" s="186"/>
      <c r="N201" s="187"/>
      <c r="O201" s="187"/>
      <c r="P201" s="187"/>
      <c r="Q201" s="187"/>
      <c r="R201" s="187"/>
      <c r="S201" s="187"/>
      <c r="T201" s="188"/>
      <c r="AT201" s="189" t="s">
        <v>109</v>
      </c>
      <c r="AU201" s="189" t="s">
        <v>73</v>
      </c>
      <c r="AV201" s="11" t="s">
        <v>71</v>
      </c>
      <c r="AW201" s="11" t="s">
        <v>29</v>
      </c>
      <c r="AX201" s="11" t="s">
        <v>66</v>
      </c>
      <c r="AY201" s="189" t="s">
        <v>99</v>
      </c>
    </row>
    <row r="202" spans="2:65" s="12" customFormat="1">
      <c r="B202" s="190"/>
      <c r="C202" s="191"/>
      <c r="D202" s="181" t="s">
        <v>109</v>
      </c>
      <c r="E202" s="192" t="s">
        <v>1</v>
      </c>
      <c r="F202" s="193" t="s">
        <v>154</v>
      </c>
      <c r="G202" s="191"/>
      <c r="H202" s="194">
        <v>26</v>
      </c>
      <c r="I202" s="195"/>
      <c r="J202" s="191"/>
      <c r="K202" s="191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109</v>
      </c>
      <c r="AU202" s="200" t="s">
        <v>73</v>
      </c>
      <c r="AV202" s="12" t="s">
        <v>73</v>
      </c>
      <c r="AW202" s="12" t="s">
        <v>29</v>
      </c>
      <c r="AX202" s="12" t="s">
        <v>66</v>
      </c>
      <c r="AY202" s="200" t="s">
        <v>99</v>
      </c>
    </row>
    <row r="203" spans="2:65" s="11" customFormat="1">
      <c r="B203" s="179"/>
      <c r="C203" s="180"/>
      <c r="D203" s="181" t="s">
        <v>109</v>
      </c>
      <c r="E203" s="182" t="s">
        <v>1</v>
      </c>
      <c r="F203" s="183" t="s">
        <v>270</v>
      </c>
      <c r="G203" s="180"/>
      <c r="H203" s="182" t="s">
        <v>1</v>
      </c>
      <c r="I203" s="184"/>
      <c r="J203" s="180"/>
      <c r="K203" s="180"/>
      <c r="L203" s="185"/>
      <c r="M203" s="186"/>
      <c r="N203" s="187"/>
      <c r="O203" s="187"/>
      <c r="P203" s="187"/>
      <c r="Q203" s="187"/>
      <c r="R203" s="187"/>
      <c r="S203" s="187"/>
      <c r="T203" s="188"/>
      <c r="AT203" s="189" t="s">
        <v>109</v>
      </c>
      <c r="AU203" s="189" t="s">
        <v>73</v>
      </c>
      <c r="AV203" s="11" t="s">
        <v>71</v>
      </c>
      <c r="AW203" s="11" t="s">
        <v>29</v>
      </c>
      <c r="AX203" s="11" t="s">
        <v>66</v>
      </c>
      <c r="AY203" s="189" t="s">
        <v>99</v>
      </c>
    </row>
    <row r="204" spans="2:65" s="12" customFormat="1">
      <c r="B204" s="190"/>
      <c r="C204" s="191"/>
      <c r="D204" s="181" t="s">
        <v>109</v>
      </c>
      <c r="E204" s="192" t="s">
        <v>1</v>
      </c>
      <c r="F204" s="193" t="s">
        <v>156</v>
      </c>
      <c r="G204" s="191"/>
      <c r="H204" s="194">
        <v>100</v>
      </c>
      <c r="I204" s="195"/>
      <c r="J204" s="191"/>
      <c r="K204" s="191"/>
      <c r="L204" s="196"/>
      <c r="M204" s="197"/>
      <c r="N204" s="198"/>
      <c r="O204" s="198"/>
      <c r="P204" s="198"/>
      <c r="Q204" s="198"/>
      <c r="R204" s="198"/>
      <c r="S204" s="198"/>
      <c r="T204" s="199"/>
      <c r="AT204" s="200" t="s">
        <v>109</v>
      </c>
      <c r="AU204" s="200" t="s">
        <v>73</v>
      </c>
      <c r="AV204" s="12" t="s">
        <v>73</v>
      </c>
      <c r="AW204" s="12" t="s">
        <v>29</v>
      </c>
      <c r="AX204" s="12" t="s">
        <v>66</v>
      </c>
      <c r="AY204" s="200" t="s">
        <v>99</v>
      </c>
    </row>
    <row r="205" spans="2:65" s="11" customFormat="1">
      <c r="B205" s="179"/>
      <c r="C205" s="180"/>
      <c r="D205" s="181" t="s">
        <v>109</v>
      </c>
      <c r="E205" s="182" t="s">
        <v>1</v>
      </c>
      <c r="F205" s="183" t="s">
        <v>271</v>
      </c>
      <c r="G205" s="180"/>
      <c r="H205" s="182" t="s">
        <v>1</v>
      </c>
      <c r="I205" s="184"/>
      <c r="J205" s="180"/>
      <c r="K205" s="180"/>
      <c r="L205" s="185"/>
      <c r="M205" s="186"/>
      <c r="N205" s="187"/>
      <c r="O205" s="187"/>
      <c r="P205" s="187"/>
      <c r="Q205" s="187"/>
      <c r="R205" s="187"/>
      <c r="S205" s="187"/>
      <c r="T205" s="188"/>
      <c r="AT205" s="189" t="s">
        <v>109</v>
      </c>
      <c r="AU205" s="189" t="s">
        <v>73</v>
      </c>
      <c r="AV205" s="11" t="s">
        <v>71</v>
      </c>
      <c r="AW205" s="11" t="s">
        <v>29</v>
      </c>
      <c r="AX205" s="11" t="s">
        <v>66</v>
      </c>
      <c r="AY205" s="189" t="s">
        <v>99</v>
      </c>
    </row>
    <row r="206" spans="2:65" s="12" customFormat="1">
      <c r="B206" s="190"/>
      <c r="C206" s="191"/>
      <c r="D206" s="181" t="s">
        <v>109</v>
      </c>
      <c r="E206" s="192" t="s">
        <v>1</v>
      </c>
      <c r="F206" s="193" t="s">
        <v>164</v>
      </c>
      <c r="G206" s="191"/>
      <c r="H206" s="194">
        <v>220</v>
      </c>
      <c r="I206" s="195"/>
      <c r="J206" s="191"/>
      <c r="K206" s="191"/>
      <c r="L206" s="196"/>
      <c r="M206" s="197"/>
      <c r="N206" s="198"/>
      <c r="O206" s="198"/>
      <c r="P206" s="198"/>
      <c r="Q206" s="198"/>
      <c r="R206" s="198"/>
      <c r="S206" s="198"/>
      <c r="T206" s="199"/>
      <c r="AT206" s="200" t="s">
        <v>109</v>
      </c>
      <c r="AU206" s="200" t="s">
        <v>73</v>
      </c>
      <c r="AV206" s="12" t="s">
        <v>73</v>
      </c>
      <c r="AW206" s="12" t="s">
        <v>29</v>
      </c>
      <c r="AX206" s="12" t="s">
        <v>66</v>
      </c>
      <c r="AY206" s="200" t="s">
        <v>99</v>
      </c>
    </row>
    <row r="207" spans="2:65" s="11" customFormat="1">
      <c r="B207" s="179"/>
      <c r="C207" s="180"/>
      <c r="D207" s="181" t="s">
        <v>109</v>
      </c>
      <c r="E207" s="182" t="s">
        <v>1</v>
      </c>
      <c r="F207" s="183" t="s">
        <v>272</v>
      </c>
      <c r="G207" s="180"/>
      <c r="H207" s="182" t="s">
        <v>1</v>
      </c>
      <c r="I207" s="184"/>
      <c r="J207" s="180"/>
      <c r="K207" s="180"/>
      <c r="L207" s="185"/>
      <c r="M207" s="186"/>
      <c r="N207" s="187"/>
      <c r="O207" s="187"/>
      <c r="P207" s="187"/>
      <c r="Q207" s="187"/>
      <c r="R207" s="187"/>
      <c r="S207" s="187"/>
      <c r="T207" s="188"/>
      <c r="AT207" s="189" t="s">
        <v>109</v>
      </c>
      <c r="AU207" s="189" t="s">
        <v>73</v>
      </c>
      <c r="AV207" s="11" t="s">
        <v>71</v>
      </c>
      <c r="AW207" s="11" t="s">
        <v>29</v>
      </c>
      <c r="AX207" s="11" t="s">
        <v>66</v>
      </c>
      <c r="AY207" s="189" t="s">
        <v>99</v>
      </c>
    </row>
    <row r="208" spans="2:65" s="12" customFormat="1">
      <c r="B208" s="190"/>
      <c r="C208" s="191"/>
      <c r="D208" s="181" t="s">
        <v>109</v>
      </c>
      <c r="E208" s="192" t="s">
        <v>1</v>
      </c>
      <c r="F208" s="193" t="s">
        <v>158</v>
      </c>
      <c r="G208" s="191"/>
      <c r="H208" s="194">
        <v>214</v>
      </c>
      <c r="I208" s="195"/>
      <c r="J208" s="191"/>
      <c r="K208" s="191"/>
      <c r="L208" s="196"/>
      <c r="M208" s="197"/>
      <c r="N208" s="198"/>
      <c r="O208" s="198"/>
      <c r="P208" s="198"/>
      <c r="Q208" s="198"/>
      <c r="R208" s="198"/>
      <c r="S208" s="198"/>
      <c r="T208" s="199"/>
      <c r="AT208" s="200" t="s">
        <v>109</v>
      </c>
      <c r="AU208" s="200" t="s">
        <v>73</v>
      </c>
      <c r="AV208" s="12" t="s">
        <v>73</v>
      </c>
      <c r="AW208" s="12" t="s">
        <v>29</v>
      </c>
      <c r="AX208" s="12" t="s">
        <v>66</v>
      </c>
      <c r="AY208" s="200" t="s">
        <v>99</v>
      </c>
    </row>
    <row r="209" spans="2:65" s="1" customFormat="1" ht="16.5" customHeight="1">
      <c r="B209" s="31"/>
      <c r="C209" s="167" t="s">
        <v>273</v>
      </c>
      <c r="D209" s="167" t="s">
        <v>102</v>
      </c>
      <c r="E209" s="168" t="s">
        <v>274</v>
      </c>
      <c r="F209" s="169" t="s">
        <v>275</v>
      </c>
      <c r="G209" s="170" t="s">
        <v>134</v>
      </c>
      <c r="H209" s="171">
        <v>29.591000000000001</v>
      </c>
      <c r="I209" s="172"/>
      <c r="J209" s="173">
        <f>ROUND(I209*H209,2)</f>
        <v>0</v>
      </c>
      <c r="K209" s="169" t="s">
        <v>106</v>
      </c>
      <c r="L209" s="35"/>
      <c r="M209" s="174" t="s">
        <v>1</v>
      </c>
      <c r="N209" s="175" t="s">
        <v>37</v>
      </c>
      <c r="O209" s="57"/>
      <c r="P209" s="176">
        <f>O209*H209</f>
        <v>0</v>
      </c>
      <c r="Q209" s="176">
        <v>0</v>
      </c>
      <c r="R209" s="176">
        <f>Q209*H209</f>
        <v>0</v>
      </c>
      <c r="S209" s="176">
        <v>0</v>
      </c>
      <c r="T209" s="177">
        <f>S209*H209</f>
        <v>0</v>
      </c>
      <c r="AR209" s="14" t="s">
        <v>107</v>
      </c>
      <c r="AT209" s="14" t="s">
        <v>102</v>
      </c>
      <c r="AU209" s="14" t="s">
        <v>73</v>
      </c>
      <c r="AY209" s="14" t="s">
        <v>99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4" t="s">
        <v>71</v>
      </c>
      <c r="BK209" s="178">
        <f>ROUND(I209*H209,2)</f>
        <v>0</v>
      </c>
      <c r="BL209" s="14" t="s">
        <v>107</v>
      </c>
      <c r="BM209" s="14" t="s">
        <v>276</v>
      </c>
    </row>
    <row r="210" spans="2:65" s="11" customFormat="1">
      <c r="B210" s="179"/>
      <c r="C210" s="180"/>
      <c r="D210" s="181" t="s">
        <v>109</v>
      </c>
      <c r="E210" s="182" t="s">
        <v>1</v>
      </c>
      <c r="F210" s="183" t="s">
        <v>277</v>
      </c>
      <c r="G210" s="180"/>
      <c r="H210" s="182" t="s">
        <v>1</v>
      </c>
      <c r="I210" s="184"/>
      <c r="J210" s="180"/>
      <c r="K210" s="180"/>
      <c r="L210" s="185"/>
      <c r="M210" s="186"/>
      <c r="N210" s="187"/>
      <c r="O210" s="187"/>
      <c r="P210" s="187"/>
      <c r="Q210" s="187"/>
      <c r="R210" s="187"/>
      <c r="S210" s="187"/>
      <c r="T210" s="188"/>
      <c r="AT210" s="189" t="s">
        <v>109</v>
      </c>
      <c r="AU210" s="189" t="s">
        <v>73</v>
      </c>
      <c r="AV210" s="11" t="s">
        <v>71</v>
      </c>
      <c r="AW210" s="11" t="s">
        <v>29</v>
      </c>
      <c r="AX210" s="11" t="s">
        <v>66</v>
      </c>
      <c r="AY210" s="189" t="s">
        <v>99</v>
      </c>
    </row>
    <row r="211" spans="2:65" s="12" customFormat="1">
      <c r="B211" s="190"/>
      <c r="C211" s="191"/>
      <c r="D211" s="181" t="s">
        <v>109</v>
      </c>
      <c r="E211" s="192" t="s">
        <v>1</v>
      </c>
      <c r="F211" s="193" t="s">
        <v>278</v>
      </c>
      <c r="G211" s="191"/>
      <c r="H211" s="194">
        <v>11.781000000000001</v>
      </c>
      <c r="I211" s="195"/>
      <c r="J211" s="191"/>
      <c r="K211" s="191"/>
      <c r="L211" s="196"/>
      <c r="M211" s="197"/>
      <c r="N211" s="198"/>
      <c r="O211" s="198"/>
      <c r="P211" s="198"/>
      <c r="Q211" s="198"/>
      <c r="R211" s="198"/>
      <c r="S211" s="198"/>
      <c r="T211" s="199"/>
      <c r="AT211" s="200" t="s">
        <v>109</v>
      </c>
      <c r="AU211" s="200" t="s">
        <v>73</v>
      </c>
      <c r="AV211" s="12" t="s">
        <v>73</v>
      </c>
      <c r="AW211" s="12" t="s">
        <v>29</v>
      </c>
      <c r="AX211" s="12" t="s">
        <v>66</v>
      </c>
      <c r="AY211" s="200" t="s">
        <v>99</v>
      </c>
    </row>
    <row r="212" spans="2:65" s="11" customFormat="1">
      <c r="B212" s="179"/>
      <c r="C212" s="180"/>
      <c r="D212" s="181" t="s">
        <v>109</v>
      </c>
      <c r="E212" s="182" t="s">
        <v>1</v>
      </c>
      <c r="F212" s="183" t="s">
        <v>279</v>
      </c>
      <c r="G212" s="180"/>
      <c r="H212" s="182" t="s">
        <v>1</v>
      </c>
      <c r="I212" s="184"/>
      <c r="J212" s="180"/>
      <c r="K212" s="180"/>
      <c r="L212" s="185"/>
      <c r="M212" s="186"/>
      <c r="N212" s="187"/>
      <c r="O212" s="187"/>
      <c r="P212" s="187"/>
      <c r="Q212" s="187"/>
      <c r="R212" s="187"/>
      <c r="S212" s="187"/>
      <c r="T212" s="188"/>
      <c r="AT212" s="189" t="s">
        <v>109</v>
      </c>
      <c r="AU212" s="189" t="s">
        <v>73</v>
      </c>
      <c r="AV212" s="11" t="s">
        <v>71</v>
      </c>
      <c r="AW212" s="11" t="s">
        <v>29</v>
      </c>
      <c r="AX212" s="11" t="s">
        <v>66</v>
      </c>
      <c r="AY212" s="189" t="s">
        <v>99</v>
      </c>
    </row>
    <row r="213" spans="2:65" s="12" customFormat="1">
      <c r="B213" s="190"/>
      <c r="C213" s="191"/>
      <c r="D213" s="181" t="s">
        <v>109</v>
      </c>
      <c r="E213" s="192" t="s">
        <v>1</v>
      </c>
      <c r="F213" s="193" t="s">
        <v>280</v>
      </c>
      <c r="G213" s="191"/>
      <c r="H213" s="194">
        <v>17.606000000000002</v>
      </c>
      <c r="I213" s="195"/>
      <c r="J213" s="191"/>
      <c r="K213" s="191"/>
      <c r="L213" s="196"/>
      <c r="M213" s="197"/>
      <c r="N213" s="198"/>
      <c r="O213" s="198"/>
      <c r="P213" s="198"/>
      <c r="Q213" s="198"/>
      <c r="R213" s="198"/>
      <c r="S213" s="198"/>
      <c r="T213" s="199"/>
      <c r="AT213" s="200" t="s">
        <v>109</v>
      </c>
      <c r="AU213" s="200" t="s">
        <v>73</v>
      </c>
      <c r="AV213" s="12" t="s">
        <v>73</v>
      </c>
      <c r="AW213" s="12" t="s">
        <v>29</v>
      </c>
      <c r="AX213" s="12" t="s">
        <v>66</v>
      </c>
      <c r="AY213" s="200" t="s">
        <v>99</v>
      </c>
    </row>
    <row r="214" spans="2:65" s="11" customFormat="1">
      <c r="B214" s="179"/>
      <c r="C214" s="180"/>
      <c r="D214" s="181" t="s">
        <v>109</v>
      </c>
      <c r="E214" s="182" t="s">
        <v>1</v>
      </c>
      <c r="F214" s="183" t="s">
        <v>281</v>
      </c>
      <c r="G214" s="180"/>
      <c r="H214" s="182" t="s">
        <v>1</v>
      </c>
      <c r="I214" s="184"/>
      <c r="J214" s="180"/>
      <c r="K214" s="180"/>
      <c r="L214" s="185"/>
      <c r="M214" s="186"/>
      <c r="N214" s="187"/>
      <c r="O214" s="187"/>
      <c r="P214" s="187"/>
      <c r="Q214" s="187"/>
      <c r="R214" s="187"/>
      <c r="S214" s="187"/>
      <c r="T214" s="188"/>
      <c r="AT214" s="189" t="s">
        <v>109</v>
      </c>
      <c r="AU214" s="189" t="s">
        <v>73</v>
      </c>
      <c r="AV214" s="11" t="s">
        <v>71</v>
      </c>
      <c r="AW214" s="11" t="s">
        <v>29</v>
      </c>
      <c r="AX214" s="11" t="s">
        <v>66</v>
      </c>
      <c r="AY214" s="189" t="s">
        <v>99</v>
      </c>
    </row>
    <row r="215" spans="2:65" s="12" customFormat="1">
      <c r="B215" s="190"/>
      <c r="C215" s="191"/>
      <c r="D215" s="181" t="s">
        <v>109</v>
      </c>
      <c r="E215" s="192" t="s">
        <v>1</v>
      </c>
      <c r="F215" s="193" t="s">
        <v>282</v>
      </c>
      <c r="G215" s="191"/>
      <c r="H215" s="194">
        <v>0.20399999999999999</v>
      </c>
      <c r="I215" s="195"/>
      <c r="J215" s="191"/>
      <c r="K215" s="191"/>
      <c r="L215" s="196"/>
      <c r="M215" s="197"/>
      <c r="N215" s="198"/>
      <c r="O215" s="198"/>
      <c r="P215" s="198"/>
      <c r="Q215" s="198"/>
      <c r="R215" s="198"/>
      <c r="S215" s="198"/>
      <c r="T215" s="199"/>
      <c r="AT215" s="200" t="s">
        <v>109</v>
      </c>
      <c r="AU215" s="200" t="s">
        <v>73</v>
      </c>
      <c r="AV215" s="12" t="s">
        <v>73</v>
      </c>
      <c r="AW215" s="12" t="s">
        <v>29</v>
      </c>
      <c r="AX215" s="12" t="s">
        <v>66</v>
      </c>
      <c r="AY215" s="200" t="s">
        <v>99</v>
      </c>
    </row>
    <row r="216" spans="2:65" s="1" customFormat="1" ht="16.5" customHeight="1">
      <c r="B216" s="31"/>
      <c r="C216" s="167" t="s">
        <v>283</v>
      </c>
      <c r="D216" s="167" t="s">
        <v>102</v>
      </c>
      <c r="E216" s="168" t="s">
        <v>284</v>
      </c>
      <c r="F216" s="169" t="s">
        <v>285</v>
      </c>
      <c r="G216" s="170" t="s">
        <v>134</v>
      </c>
      <c r="H216" s="171">
        <v>151.47</v>
      </c>
      <c r="I216" s="172"/>
      <c r="J216" s="173">
        <f>ROUND(I216*H216,2)</f>
        <v>0</v>
      </c>
      <c r="K216" s="169" t="s">
        <v>106</v>
      </c>
      <c r="L216" s="35"/>
      <c r="M216" s="174" t="s">
        <v>1</v>
      </c>
      <c r="N216" s="175" t="s">
        <v>37</v>
      </c>
      <c r="O216" s="57"/>
      <c r="P216" s="176">
        <f>O216*H216</f>
        <v>0</v>
      </c>
      <c r="Q216" s="176">
        <v>0</v>
      </c>
      <c r="R216" s="176">
        <f>Q216*H216</f>
        <v>0</v>
      </c>
      <c r="S216" s="176">
        <v>0</v>
      </c>
      <c r="T216" s="177">
        <f>S216*H216</f>
        <v>0</v>
      </c>
      <c r="AR216" s="14" t="s">
        <v>107</v>
      </c>
      <c r="AT216" s="14" t="s">
        <v>102</v>
      </c>
      <c r="AU216" s="14" t="s">
        <v>73</v>
      </c>
      <c r="AY216" s="14" t="s">
        <v>99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4" t="s">
        <v>71</v>
      </c>
      <c r="BK216" s="178">
        <f>ROUND(I216*H216,2)</f>
        <v>0</v>
      </c>
      <c r="BL216" s="14" t="s">
        <v>107</v>
      </c>
      <c r="BM216" s="14" t="s">
        <v>286</v>
      </c>
    </row>
    <row r="217" spans="2:65" s="11" customFormat="1">
      <c r="B217" s="179"/>
      <c r="C217" s="180"/>
      <c r="D217" s="181" t="s">
        <v>109</v>
      </c>
      <c r="E217" s="182" t="s">
        <v>1</v>
      </c>
      <c r="F217" s="183" t="s">
        <v>287</v>
      </c>
      <c r="G217" s="180"/>
      <c r="H217" s="182" t="s">
        <v>1</v>
      </c>
      <c r="I217" s="184"/>
      <c r="J217" s="180"/>
      <c r="K217" s="180"/>
      <c r="L217" s="185"/>
      <c r="M217" s="186"/>
      <c r="N217" s="187"/>
      <c r="O217" s="187"/>
      <c r="P217" s="187"/>
      <c r="Q217" s="187"/>
      <c r="R217" s="187"/>
      <c r="S217" s="187"/>
      <c r="T217" s="188"/>
      <c r="AT217" s="189" t="s">
        <v>109</v>
      </c>
      <c r="AU217" s="189" t="s">
        <v>73</v>
      </c>
      <c r="AV217" s="11" t="s">
        <v>71</v>
      </c>
      <c r="AW217" s="11" t="s">
        <v>29</v>
      </c>
      <c r="AX217" s="11" t="s">
        <v>66</v>
      </c>
      <c r="AY217" s="189" t="s">
        <v>99</v>
      </c>
    </row>
    <row r="218" spans="2:65" s="12" customFormat="1">
      <c r="B218" s="190"/>
      <c r="C218" s="191"/>
      <c r="D218" s="181" t="s">
        <v>109</v>
      </c>
      <c r="E218" s="192" t="s">
        <v>1</v>
      </c>
      <c r="F218" s="193" t="s">
        <v>288</v>
      </c>
      <c r="G218" s="191"/>
      <c r="H218" s="194">
        <v>151.47</v>
      </c>
      <c r="I218" s="195"/>
      <c r="J218" s="191"/>
      <c r="K218" s="191"/>
      <c r="L218" s="196"/>
      <c r="M218" s="197"/>
      <c r="N218" s="198"/>
      <c r="O218" s="198"/>
      <c r="P218" s="198"/>
      <c r="Q218" s="198"/>
      <c r="R218" s="198"/>
      <c r="S218" s="198"/>
      <c r="T218" s="199"/>
      <c r="AT218" s="200" t="s">
        <v>109</v>
      </c>
      <c r="AU218" s="200" t="s">
        <v>73</v>
      </c>
      <c r="AV218" s="12" t="s">
        <v>73</v>
      </c>
      <c r="AW218" s="12" t="s">
        <v>29</v>
      </c>
      <c r="AX218" s="12" t="s">
        <v>66</v>
      </c>
      <c r="AY218" s="200" t="s">
        <v>99</v>
      </c>
    </row>
    <row r="219" spans="2:65" s="1" customFormat="1" ht="16.5" customHeight="1">
      <c r="B219" s="31"/>
      <c r="C219" s="167" t="s">
        <v>289</v>
      </c>
      <c r="D219" s="167" t="s">
        <v>102</v>
      </c>
      <c r="E219" s="168" t="s">
        <v>290</v>
      </c>
      <c r="F219" s="169" t="s">
        <v>291</v>
      </c>
      <c r="G219" s="170" t="s">
        <v>134</v>
      </c>
      <c r="H219" s="171">
        <v>17.606000000000002</v>
      </c>
      <c r="I219" s="172"/>
      <c r="J219" s="173">
        <f>ROUND(I219*H219,2)</f>
        <v>0</v>
      </c>
      <c r="K219" s="169" t="s">
        <v>106</v>
      </c>
      <c r="L219" s="35"/>
      <c r="M219" s="174" t="s">
        <v>1</v>
      </c>
      <c r="N219" s="175" t="s">
        <v>37</v>
      </c>
      <c r="O219" s="57"/>
      <c r="P219" s="176">
        <f>O219*H219</f>
        <v>0</v>
      </c>
      <c r="Q219" s="176">
        <v>0</v>
      </c>
      <c r="R219" s="176">
        <f>Q219*H219</f>
        <v>0</v>
      </c>
      <c r="S219" s="176">
        <v>0</v>
      </c>
      <c r="T219" s="177">
        <f>S219*H219</f>
        <v>0</v>
      </c>
      <c r="AR219" s="14" t="s">
        <v>107</v>
      </c>
      <c r="AT219" s="14" t="s">
        <v>102</v>
      </c>
      <c r="AU219" s="14" t="s">
        <v>73</v>
      </c>
      <c r="AY219" s="14" t="s">
        <v>99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14" t="s">
        <v>71</v>
      </c>
      <c r="BK219" s="178">
        <f>ROUND(I219*H219,2)</f>
        <v>0</v>
      </c>
      <c r="BL219" s="14" t="s">
        <v>107</v>
      </c>
      <c r="BM219" s="14" t="s">
        <v>292</v>
      </c>
    </row>
    <row r="220" spans="2:65" s="11" customFormat="1">
      <c r="B220" s="179"/>
      <c r="C220" s="180"/>
      <c r="D220" s="181" t="s">
        <v>109</v>
      </c>
      <c r="E220" s="182" t="s">
        <v>1</v>
      </c>
      <c r="F220" s="183" t="s">
        <v>293</v>
      </c>
      <c r="G220" s="180"/>
      <c r="H220" s="182" t="s">
        <v>1</v>
      </c>
      <c r="I220" s="184"/>
      <c r="J220" s="180"/>
      <c r="K220" s="180"/>
      <c r="L220" s="185"/>
      <c r="M220" s="186"/>
      <c r="N220" s="187"/>
      <c r="O220" s="187"/>
      <c r="P220" s="187"/>
      <c r="Q220" s="187"/>
      <c r="R220" s="187"/>
      <c r="S220" s="187"/>
      <c r="T220" s="188"/>
      <c r="AT220" s="189" t="s">
        <v>109</v>
      </c>
      <c r="AU220" s="189" t="s">
        <v>73</v>
      </c>
      <c r="AV220" s="11" t="s">
        <v>71</v>
      </c>
      <c r="AW220" s="11" t="s">
        <v>29</v>
      </c>
      <c r="AX220" s="11" t="s">
        <v>66</v>
      </c>
      <c r="AY220" s="189" t="s">
        <v>99</v>
      </c>
    </row>
    <row r="221" spans="2:65" s="12" customFormat="1">
      <c r="B221" s="190"/>
      <c r="C221" s="191"/>
      <c r="D221" s="181" t="s">
        <v>109</v>
      </c>
      <c r="E221" s="192" t="s">
        <v>1</v>
      </c>
      <c r="F221" s="193" t="s">
        <v>280</v>
      </c>
      <c r="G221" s="191"/>
      <c r="H221" s="194">
        <v>17.606000000000002</v>
      </c>
      <c r="I221" s="195"/>
      <c r="J221" s="191"/>
      <c r="K221" s="191"/>
      <c r="L221" s="196"/>
      <c r="M221" s="197"/>
      <c r="N221" s="198"/>
      <c r="O221" s="198"/>
      <c r="P221" s="198"/>
      <c r="Q221" s="198"/>
      <c r="R221" s="198"/>
      <c r="S221" s="198"/>
      <c r="T221" s="199"/>
      <c r="AT221" s="200" t="s">
        <v>109</v>
      </c>
      <c r="AU221" s="200" t="s">
        <v>73</v>
      </c>
      <c r="AV221" s="12" t="s">
        <v>73</v>
      </c>
      <c r="AW221" s="12" t="s">
        <v>29</v>
      </c>
      <c r="AX221" s="12" t="s">
        <v>66</v>
      </c>
      <c r="AY221" s="200" t="s">
        <v>99</v>
      </c>
    </row>
    <row r="222" spans="2:65" s="1" customFormat="1" ht="16.5" customHeight="1">
      <c r="B222" s="31"/>
      <c r="C222" s="167" t="s">
        <v>294</v>
      </c>
      <c r="D222" s="167" t="s">
        <v>102</v>
      </c>
      <c r="E222" s="168" t="s">
        <v>295</v>
      </c>
      <c r="F222" s="169" t="s">
        <v>296</v>
      </c>
      <c r="G222" s="170" t="s">
        <v>134</v>
      </c>
      <c r="H222" s="171">
        <v>163.251</v>
      </c>
      <c r="I222" s="172"/>
      <c r="J222" s="173">
        <f>ROUND(I222*H222,2)</f>
        <v>0</v>
      </c>
      <c r="K222" s="169" t="s">
        <v>106</v>
      </c>
      <c r="L222" s="35"/>
      <c r="M222" s="174" t="s">
        <v>1</v>
      </c>
      <c r="N222" s="175" t="s">
        <v>37</v>
      </c>
      <c r="O222" s="57"/>
      <c r="P222" s="176">
        <f>O222*H222</f>
        <v>0</v>
      </c>
      <c r="Q222" s="176">
        <v>0</v>
      </c>
      <c r="R222" s="176">
        <f>Q222*H222</f>
        <v>0</v>
      </c>
      <c r="S222" s="176">
        <v>0</v>
      </c>
      <c r="T222" s="177">
        <f>S222*H222</f>
        <v>0</v>
      </c>
      <c r="AR222" s="14" t="s">
        <v>107</v>
      </c>
      <c r="AT222" s="14" t="s">
        <v>102</v>
      </c>
      <c r="AU222" s="14" t="s">
        <v>73</v>
      </c>
      <c r="AY222" s="14" t="s">
        <v>99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14" t="s">
        <v>71</v>
      </c>
      <c r="BK222" s="178">
        <f>ROUND(I222*H222,2)</f>
        <v>0</v>
      </c>
      <c r="BL222" s="14" t="s">
        <v>107</v>
      </c>
      <c r="BM222" s="14" t="s">
        <v>297</v>
      </c>
    </row>
    <row r="223" spans="2:65" s="11" customFormat="1">
      <c r="B223" s="179"/>
      <c r="C223" s="180"/>
      <c r="D223" s="181" t="s">
        <v>109</v>
      </c>
      <c r="E223" s="182" t="s">
        <v>1</v>
      </c>
      <c r="F223" s="183" t="s">
        <v>298</v>
      </c>
      <c r="G223" s="180"/>
      <c r="H223" s="182" t="s">
        <v>1</v>
      </c>
      <c r="I223" s="184"/>
      <c r="J223" s="180"/>
      <c r="K223" s="180"/>
      <c r="L223" s="185"/>
      <c r="M223" s="186"/>
      <c r="N223" s="187"/>
      <c r="O223" s="187"/>
      <c r="P223" s="187"/>
      <c r="Q223" s="187"/>
      <c r="R223" s="187"/>
      <c r="S223" s="187"/>
      <c r="T223" s="188"/>
      <c r="AT223" s="189" t="s">
        <v>109</v>
      </c>
      <c r="AU223" s="189" t="s">
        <v>73</v>
      </c>
      <c r="AV223" s="11" t="s">
        <v>71</v>
      </c>
      <c r="AW223" s="11" t="s">
        <v>29</v>
      </c>
      <c r="AX223" s="11" t="s">
        <v>66</v>
      </c>
      <c r="AY223" s="189" t="s">
        <v>99</v>
      </c>
    </row>
    <row r="224" spans="2:65" s="12" customFormat="1">
      <c r="B224" s="190"/>
      <c r="C224" s="191"/>
      <c r="D224" s="181" t="s">
        <v>109</v>
      </c>
      <c r="E224" s="192" t="s">
        <v>1</v>
      </c>
      <c r="F224" s="193" t="s">
        <v>299</v>
      </c>
      <c r="G224" s="191"/>
      <c r="H224" s="194">
        <v>163.251</v>
      </c>
      <c r="I224" s="195"/>
      <c r="J224" s="191"/>
      <c r="K224" s="191"/>
      <c r="L224" s="196"/>
      <c r="M224" s="197"/>
      <c r="N224" s="198"/>
      <c r="O224" s="198"/>
      <c r="P224" s="198"/>
      <c r="Q224" s="198"/>
      <c r="R224" s="198"/>
      <c r="S224" s="198"/>
      <c r="T224" s="199"/>
      <c r="AT224" s="200" t="s">
        <v>109</v>
      </c>
      <c r="AU224" s="200" t="s">
        <v>73</v>
      </c>
      <c r="AV224" s="12" t="s">
        <v>73</v>
      </c>
      <c r="AW224" s="12" t="s">
        <v>29</v>
      </c>
      <c r="AX224" s="12" t="s">
        <v>66</v>
      </c>
      <c r="AY224" s="200" t="s">
        <v>99</v>
      </c>
    </row>
    <row r="225" spans="2:65" s="1" customFormat="1" ht="16.5" customHeight="1">
      <c r="B225" s="31"/>
      <c r="C225" s="167" t="s">
        <v>154</v>
      </c>
      <c r="D225" s="167" t="s">
        <v>102</v>
      </c>
      <c r="E225" s="168" t="s">
        <v>300</v>
      </c>
      <c r="F225" s="169" t="s">
        <v>301</v>
      </c>
      <c r="G225" s="170" t="s">
        <v>134</v>
      </c>
      <c r="H225" s="171">
        <v>4594</v>
      </c>
      <c r="I225" s="172"/>
      <c r="J225" s="173">
        <f>ROUND(I225*H225,2)</f>
        <v>0</v>
      </c>
      <c r="K225" s="169" t="s">
        <v>106</v>
      </c>
      <c r="L225" s="35"/>
      <c r="M225" s="174" t="s">
        <v>1</v>
      </c>
      <c r="N225" s="175" t="s">
        <v>37</v>
      </c>
      <c r="O225" s="57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AR225" s="14" t="s">
        <v>107</v>
      </c>
      <c r="AT225" s="14" t="s">
        <v>102</v>
      </c>
      <c r="AU225" s="14" t="s">
        <v>73</v>
      </c>
      <c r="AY225" s="14" t="s">
        <v>99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4" t="s">
        <v>71</v>
      </c>
      <c r="BK225" s="178">
        <f>ROUND(I225*H225,2)</f>
        <v>0</v>
      </c>
      <c r="BL225" s="14" t="s">
        <v>107</v>
      </c>
      <c r="BM225" s="14" t="s">
        <v>302</v>
      </c>
    </row>
    <row r="226" spans="2:65" s="11" customFormat="1">
      <c r="B226" s="179"/>
      <c r="C226" s="180"/>
      <c r="D226" s="181" t="s">
        <v>109</v>
      </c>
      <c r="E226" s="182" t="s">
        <v>1</v>
      </c>
      <c r="F226" s="183" t="s">
        <v>303</v>
      </c>
      <c r="G226" s="180"/>
      <c r="H226" s="182" t="s">
        <v>1</v>
      </c>
      <c r="I226" s="184"/>
      <c r="J226" s="180"/>
      <c r="K226" s="180"/>
      <c r="L226" s="185"/>
      <c r="M226" s="186"/>
      <c r="N226" s="187"/>
      <c r="O226" s="187"/>
      <c r="P226" s="187"/>
      <c r="Q226" s="187"/>
      <c r="R226" s="187"/>
      <c r="S226" s="187"/>
      <c r="T226" s="188"/>
      <c r="AT226" s="189" t="s">
        <v>109</v>
      </c>
      <c r="AU226" s="189" t="s">
        <v>73</v>
      </c>
      <c r="AV226" s="11" t="s">
        <v>71</v>
      </c>
      <c r="AW226" s="11" t="s">
        <v>29</v>
      </c>
      <c r="AX226" s="11" t="s">
        <v>66</v>
      </c>
      <c r="AY226" s="189" t="s">
        <v>99</v>
      </c>
    </row>
    <row r="227" spans="2:65" s="12" customFormat="1">
      <c r="B227" s="190"/>
      <c r="C227" s="191"/>
      <c r="D227" s="181" t="s">
        <v>109</v>
      </c>
      <c r="E227" s="192" t="s">
        <v>1</v>
      </c>
      <c r="F227" s="193" t="s">
        <v>138</v>
      </c>
      <c r="G227" s="191"/>
      <c r="H227" s="194">
        <v>2430</v>
      </c>
      <c r="I227" s="195"/>
      <c r="J227" s="191"/>
      <c r="K227" s="191"/>
      <c r="L227" s="196"/>
      <c r="M227" s="197"/>
      <c r="N227" s="198"/>
      <c r="O227" s="198"/>
      <c r="P227" s="198"/>
      <c r="Q227" s="198"/>
      <c r="R227" s="198"/>
      <c r="S227" s="198"/>
      <c r="T227" s="199"/>
      <c r="AT227" s="200" t="s">
        <v>109</v>
      </c>
      <c r="AU227" s="200" t="s">
        <v>73</v>
      </c>
      <c r="AV227" s="12" t="s">
        <v>73</v>
      </c>
      <c r="AW227" s="12" t="s">
        <v>29</v>
      </c>
      <c r="AX227" s="12" t="s">
        <v>66</v>
      </c>
      <c r="AY227" s="200" t="s">
        <v>99</v>
      </c>
    </row>
    <row r="228" spans="2:65" s="11" customFormat="1">
      <c r="B228" s="179"/>
      <c r="C228" s="180"/>
      <c r="D228" s="181" t="s">
        <v>109</v>
      </c>
      <c r="E228" s="182" t="s">
        <v>1</v>
      </c>
      <c r="F228" s="183" t="s">
        <v>304</v>
      </c>
      <c r="G228" s="180"/>
      <c r="H228" s="182" t="s">
        <v>1</v>
      </c>
      <c r="I228" s="184"/>
      <c r="J228" s="180"/>
      <c r="K228" s="180"/>
      <c r="L228" s="185"/>
      <c r="M228" s="186"/>
      <c r="N228" s="187"/>
      <c r="O228" s="187"/>
      <c r="P228" s="187"/>
      <c r="Q228" s="187"/>
      <c r="R228" s="187"/>
      <c r="S228" s="187"/>
      <c r="T228" s="188"/>
      <c r="AT228" s="189" t="s">
        <v>109</v>
      </c>
      <c r="AU228" s="189" t="s">
        <v>73</v>
      </c>
      <c r="AV228" s="11" t="s">
        <v>71</v>
      </c>
      <c r="AW228" s="11" t="s">
        <v>29</v>
      </c>
      <c r="AX228" s="11" t="s">
        <v>66</v>
      </c>
      <c r="AY228" s="189" t="s">
        <v>99</v>
      </c>
    </row>
    <row r="229" spans="2:65" s="12" customFormat="1">
      <c r="B229" s="190"/>
      <c r="C229" s="191"/>
      <c r="D229" s="181" t="s">
        <v>109</v>
      </c>
      <c r="E229" s="192" t="s">
        <v>1</v>
      </c>
      <c r="F229" s="193" t="s">
        <v>140</v>
      </c>
      <c r="G229" s="191"/>
      <c r="H229" s="194">
        <v>2164.3200000000002</v>
      </c>
      <c r="I229" s="195"/>
      <c r="J229" s="191"/>
      <c r="K229" s="191"/>
      <c r="L229" s="196"/>
      <c r="M229" s="197"/>
      <c r="N229" s="198"/>
      <c r="O229" s="198"/>
      <c r="P229" s="198"/>
      <c r="Q229" s="198"/>
      <c r="R229" s="198"/>
      <c r="S229" s="198"/>
      <c r="T229" s="199"/>
      <c r="AT229" s="200" t="s">
        <v>109</v>
      </c>
      <c r="AU229" s="200" t="s">
        <v>73</v>
      </c>
      <c r="AV229" s="12" t="s">
        <v>73</v>
      </c>
      <c r="AW229" s="12" t="s">
        <v>29</v>
      </c>
      <c r="AX229" s="12" t="s">
        <v>66</v>
      </c>
      <c r="AY229" s="200" t="s">
        <v>99</v>
      </c>
    </row>
    <row r="230" spans="2:65" s="12" customFormat="1">
      <c r="B230" s="190"/>
      <c r="C230" s="191"/>
      <c r="D230" s="181" t="s">
        <v>109</v>
      </c>
      <c r="E230" s="192" t="s">
        <v>1</v>
      </c>
      <c r="F230" s="193" t="s">
        <v>141</v>
      </c>
      <c r="G230" s="191"/>
      <c r="H230" s="194">
        <v>-0.32</v>
      </c>
      <c r="I230" s="195"/>
      <c r="J230" s="191"/>
      <c r="K230" s="191"/>
      <c r="L230" s="196"/>
      <c r="M230" s="197"/>
      <c r="N230" s="198"/>
      <c r="O230" s="198"/>
      <c r="P230" s="198"/>
      <c r="Q230" s="198"/>
      <c r="R230" s="198"/>
      <c r="S230" s="198"/>
      <c r="T230" s="199"/>
      <c r="AT230" s="200" t="s">
        <v>109</v>
      </c>
      <c r="AU230" s="200" t="s">
        <v>73</v>
      </c>
      <c r="AV230" s="12" t="s">
        <v>73</v>
      </c>
      <c r="AW230" s="12" t="s">
        <v>29</v>
      </c>
      <c r="AX230" s="12" t="s">
        <v>66</v>
      </c>
      <c r="AY230" s="200" t="s">
        <v>99</v>
      </c>
    </row>
    <row r="231" spans="2:65" s="1" customFormat="1" ht="22.5" customHeight="1">
      <c r="B231" s="31"/>
      <c r="C231" s="167" t="s">
        <v>305</v>
      </c>
      <c r="D231" s="167" t="s">
        <v>102</v>
      </c>
      <c r="E231" s="168" t="s">
        <v>306</v>
      </c>
      <c r="F231" s="169" t="s">
        <v>307</v>
      </c>
      <c r="G231" s="170" t="s">
        <v>134</v>
      </c>
      <c r="H231" s="171">
        <v>315.23</v>
      </c>
      <c r="I231" s="172"/>
      <c r="J231" s="173">
        <f>ROUND(I231*H231,2)</f>
        <v>0</v>
      </c>
      <c r="K231" s="169" t="s">
        <v>106</v>
      </c>
      <c r="L231" s="35"/>
      <c r="M231" s="174" t="s">
        <v>1</v>
      </c>
      <c r="N231" s="175" t="s">
        <v>37</v>
      </c>
      <c r="O231" s="57"/>
      <c r="P231" s="176">
        <f>O231*H231</f>
        <v>0</v>
      </c>
      <c r="Q231" s="176">
        <v>0</v>
      </c>
      <c r="R231" s="176">
        <f>Q231*H231</f>
        <v>0</v>
      </c>
      <c r="S231" s="176">
        <v>0</v>
      </c>
      <c r="T231" s="177">
        <f>S231*H231</f>
        <v>0</v>
      </c>
      <c r="AR231" s="14" t="s">
        <v>107</v>
      </c>
      <c r="AT231" s="14" t="s">
        <v>102</v>
      </c>
      <c r="AU231" s="14" t="s">
        <v>73</v>
      </c>
      <c r="AY231" s="14" t="s">
        <v>99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14" t="s">
        <v>71</v>
      </c>
      <c r="BK231" s="178">
        <f>ROUND(I231*H231,2)</f>
        <v>0</v>
      </c>
      <c r="BL231" s="14" t="s">
        <v>107</v>
      </c>
      <c r="BM231" s="14" t="s">
        <v>308</v>
      </c>
    </row>
    <row r="232" spans="2:65" s="11" customFormat="1">
      <c r="B232" s="179"/>
      <c r="C232" s="180"/>
      <c r="D232" s="181" t="s">
        <v>109</v>
      </c>
      <c r="E232" s="182" t="s">
        <v>1</v>
      </c>
      <c r="F232" s="183" t="s">
        <v>309</v>
      </c>
      <c r="G232" s="180"/>
      <c r="H232" s="182" t="s">
        <v>1</v>
      </c>
      <c r="I232" s="184"/>
      <c r="J232" s="180"/>
      <c r="K232" s="180"/>
      <c r="L232" s="185"/>
      <c r="M232" s="186"/>
      <c r="N232" s="187"/>
      <c r="O232" s="187"/>
      <c r="P232" s="187"/>
      <c r="Q232" s="187"/>
      <c r="R232" s="187"/>
      <c r="S232" s="187"/>
      <c r="T232" s="188"/>
      <c r="AT232" s="189" t="s">
        <v>109</v>
      </c>
      <c r="AU232" s="189" t="s">
        <v>73</v>
      </c>
      <c r="AV232" s="11" t="s">
        <v>71</v>
      </c>
      <c r="AW232" s="11" t="s">
        <v>29</v>
      </c>
      <c r="AX232" s="11" t="s">
        <v>66</v>
      </c>
      <c r="AY232" s="189" t="s">
        <v>99</v>
      </c>
    </row>
    <row r="233" spans="2:65" s="12" customFormat="1">
      <c r="B233" s="190"/>
      <c r="C233" s="191"/>
      <c r="D233" s="181" t="s">
        <v>109</v>
      </c>
      <c r="E233" s="192" t="s">
        <v>1</v>
      </c>
      <c r="F233" s="193" t="s">
        <v>299</v>
      </c>
      <c r="G233" s="191"/>
      <c r="H233" s="194">
        <v>163.251</v>
      </c>
      <c r="I233" s="195"/>
      <c r="J233" s="191"/>
      <c r="K233" s="191"/>
      <c r="L233" s="196"/>
      <c r="M233" s="197"/>
      <c r="N233" s="198"/>
      <c r="O233" s="198"/>
      <c r="P233" s="198"/>
      <c r="Q233" s="198"/>
      <c r="R233" s="198"/>
      <c r="S233" s="198"/>
      <c r="T233" s="199"/>
      <c r="AT233" s="200" t="s">
        <v>109</v>
      </c>
      <c r="AU233" s="200" t="s">
        <v>73</v>
      </c>
      <c r="AV233" s="12" t="s">
        <v>73</v>
      </c>
      <c r="AW233" s="12" t="s">
        <v>29</v>
      </c>
      <c r="AX233" s="12" t="s">
        <v>66</v>
      </c>
      <c r="AY233" s="200" t="s">
        <v>99</v>
      </c>
    </row>
    <row r="234" spans="2:65" s="11" customFormat="1">
      <c r="B234" s="179"/>
      <c r="C234" s="180"/>
      <c r="D234" s="181" t="s">
        <v>109</v>
      </c>
      <c r="E234" s="182" t="s">
        <v>1</v>
      </c>
      <c r="F234" s="183" t="s">
        <v>310</v>
      </c>
      <c r="G234" s="180"/>
      <c r="H234" s="182" t="s">
        <v>1</v>
      </c>
      <c r="I234" s="184"/>
      <c r="J234" s="180"/>
      <c r="K234" s="180"/>
      <c r="L234" s="185"/>
      <c r="M234" s="186"/>
      <c r="N234" s="187"/>
      <c r="O234" s="187"/>
      <c r="P234" s="187"/>
      <c r="Q234" s="187"/>
      <c r="R234" s="187"/>
      <c r="S234" s="187"/>
      <c r="T234" s="188"/>
      <c r="AT234" s="189" t="s">
        <v>109</v>
      </c>
      <c r="AU234" s="189" t="s">
        <v>73</v>
      </c>
      <c r="AV234" s="11" t="s">
        <v>71</v>
      </c>
      <c r="AW234" s="11" t="s">
        <v>29</v>
      </c>
      <c r="AX234" s="11" t="s">
        <v>66</v>
      </c>
      <c r="AY234" s="189" t="s">
        <v>99</v>
      </c>
    </row>
    <row r="235" spans="2:65" s="12" customFormat="1">
      <c r="B235" s="190"/>
      <c r="C235" s="191"/>
      <c r="D235" s="181" t="s">
        <v>109</v>
      </c>
      <c r="E235" s="192" t="s">
        <v>1</v>
      </c>
      <c r="F235" s="193" t="s">
        <v>288</v>
      </c>
      <c r="G235" s="191"/>
      <c r="H235" s="194">
        <v>151.47</v>
      </c>
      <c r="I235" s="195"/>
      <c r="J235" s="191"/>
      <c r="K235" s="191"/>
      <c r="L235" s="196"/>
      <c r="M235" s="197"/>
      <c r="N235" s="198"/>
      <c r="O235" s="198"/>
      <c r="P235" s="198"/>
      <c r="Q235" s="198"/>
      <c r="R235" s="198"/>
      <c r="S235" s="198"/>
      <c r="T235" s="199"/>
      <c r="AT235" s="200" t="s">
        <v>109</v>
      </c>
      <c r="AU235" s="200" t="s">
        <v>73</v>
      </c>
      <c r="AV235" s="12" t="s">
        <v>73</v>
      </c>
      <c r="AW235" s="12" t="s">
        <v>29</v>
      </c>
      <c r="AX235" s="12" t="s">
        <v>66</v>
      </c>
      <c r="AY235" s="200" t="s">
        <v>99</v>
      </c>
    </row>
    <row r="236" spans="2:65" s="11" customFormat="1">
      <c r="B236" s="179"/>
      <c r="C236" s="180"/>
      <c r="D236" s="181" t="s">
        <v>109</v>
      </c>
      <c r="E236" s="182" t="s">
        <v>1</v>
      </c>
      <c r="F236" s="183" t="s">
        <v>311</v>
      </c>
      <c r="G236" s="180"/>
      <c r="H236" s="182" t="s">
        <v>1</v>
      </c>
      <c r="I236" s="184"/>
      <c r="J236" s="180"/>
      <c r="K236" s="180"/>
      <c r="L236" s="185"/>
      <c r="M236" s="186"/>
      <c r="N236" s="187"/>
      <c r="O236" s="187"/>
      <c r="P236" s="187"/>
      <c r="Q236" s="187"/>
      <c r="R236" s="187"/>
      <c r="S236" s="187"/>
      <c r="T236" s="188"/>
      <c r="AT236" s="189" t="s">
        <v>109</v>
      </c>
      <c r="AU236" s="189" t="s">
        <v>73</v>
      </c>
      <c r="AV236" s="11" t="s">
        <v>71</v>
      </c>
      <c r="AW236" s="11" t="s">
        <v>29</v>
      </c>
      <c r="AX236" s="11" t="s">
        <v>66</v>
      </c>
      <c r="AY236" s="189" t="s">
        <v>99</v>
      </c>
    </row>
    <row r="237" spans="2:65" s="12" customFormat="1">
      <c r="B237" s="190"/>
      <c r="C237" s="191"/>
      <c r="D237" s="181" t="s">
        <v>109</v>
      </c>
      <c r="E237" s="192" t="s">
        <v>1</v>
      </c>
      <c r="F237" s="193" t="s">
        <v>282</v>
      </c>
      <c r="G237" s="191"/>
      <c r="H237" s="194">
        <v>0.20399999999999999</v>
      </c>
      <c r="I237" s="195"/>
      <c r="J237" s="191"/>
      <c r="K237" s="191"/>
      <c r="L237" s="196"/>
      <c r="M237" s="197"/>
      <c r="N237" s="198"/>
      <c r="O237" s="198"/>
      <c r="P237" s="198"/>
      <c r="Q237" s="198"/>
      <c r="R237" s="198"/>
      <c r="S237" s="198"/>
      <c r="T237" s="199"/>
      <c r="AT237" s="200" t="s">
        <v>109</v>
      </c>
      <c r="AU237" s="200" t="s">
        <v>73</v>
      </c>
      <c r="AV237" s="12" t="s">
        <v>73</v>
      </c>
      <c r="AW237" s="12" t="s">
        <v>29</v>
      </c>
      <c r="AX237" s="12" t="s">
        <v>66</v>
      </c>
      <c r="AY237" s="200" t="s">
        <v>99</v>
      </c>
    </row>
    <row r="238" spans="2:65" s="11" customFormat="1">
      <c r="B238" s="179"/>
      <c r="C238" s="180"/>
      <c r="D238" s="181" t="s">
        <v>109</v>
      </c>
      <c r="E238" s="182" t="s">
        <v>1</v>
      </c>
      <c r="F238" s="183" t="s">
        <v>312</v>
      </c>
      <c r="G238" s="180"/>
      <c r="H238" s="182" t="s">
        <v>1</v>
      </c>
      <c r="I238" s="184"/>
      <c r="J238" s="180"/>
      <c r="K238" s="180"/>
      <c r="L238" s="185"/>
      <c r="M238" s="186"/>
      <c r="N238" s="187"/>
      <c r="O238" s="187"/>
      <c r="P238" s="187"/>
      <c r="Q238" s="187"/>
      <c r="R238" s="187"/>
      <c r="S238" s="187"/>
      <c r="T238" s="188"/>
      <c r="AT238" s="189" t="s">
        <v>109</v>
      </c>
      <c r="AU238" s="189" t="s">
        <v>73</v>
      </c>
      <c r="AV238" s="11" t="s">
        <v>71</v>
      </c>
      <c r="AW238" s="11" t="s">
        <v>29</v>
      </c>
      <c r="AX238" s="11" t="s">
        <v>66</v>
      </c>
      <c r="AY238" s="189" t="s">
        <v>99</v>
      </c>
    </row>
    <row r="239" spans="2:65" s="12" customFormat="1">
      <c r="B239" s="190"/>
      <c r="C239" s="191"/>
      <c r="D239" s="181" t="s">
        <v>109</v>
      </c>
      <c r="E239" s="192" t="s">
        <v>1</v>
      </c>
      <c r="F239" s="193" t="s">
        <v>282</v>
      </c>
      <c r="G239" s="191"/>
      <c r="H239" s="194">
        <v>0.20399999999999999</v>
      </c>
      <c r="I239" s="195"/>
      <c r="J239" s="191"/>
      <c r="K239" s="191"/>
      <c r="L239" s="196"/>
      <c r="M239" s="197"/>
      <c r="N239" s="198"/>
      <c r="O239" s="198"/>
      <c r="P239" s="198"/>
      <c r="Q239" s="198"/>
      <c r="R239" s="198"/>
      <c r="S239" s="198"/>
      <c r="T239" s="199"/>
      <c r="AT239" s="200" t="s">
        <v>109</v>
      </c>
      <c r="AU239" s="200" t="s">
        <v>73</v>
      </c>
      <c r="AV239" s="12" t="s">
        <v>73</v>
      </c>
      <c r="AW239" s="12" t="s">
        <v>29</v>
      </c>
      <c r="AX239" s="12" t="s">
        <v>66</v>
      </c>
      <c r="AY239" s="200" t="s">
        <v>99</v>
      </c>
    </row>
    <row r="240" spans="2:65" s="11" customFormat="1">
      <c r="B240" s="179"/>
      <c r="C240" s="180"/>
      <c r="D240" s="181" t="s">
        <v>109</v>
      </c>
      <c r="E240" s="182" t="s">
        <v>1</v>
      </c>
      <c r="F240" s="183" t="s">
        <v>313</v>
      </c>
      <c r="G240" s="180"/>
      <c r="H240" s="182" t="s">
        <v>1</v>
      </c>
      <c r="I240" s="184"/>
      <c r="J240" s="180"/>
      <c r="K240" s="180"/>
      <c r="L240" s="185"/>
      <c r="M240" s="186"/>
      <c r="N240" s="187"/>
      <c r="O240" s="187"/>
      <c r="P240" s="187"/>
      <c r="Q240" s="187"/>
      <c r="R240" s="187"/>
      <c r="S240" s="187"/>
      <c r="T240" s="188"/>
      <c r="AT240" s="189" t="s">
        <v>109</v>
      </c>
      <c r="AU240" s="189" t="s">
        <v>73</v>
      </c>
      <c r="AV240" s="11" t="s">
        <v>71</v>
      </c>
      <c r="AW240" s="11" t="s">
        <v>29</v>
      </c>
      <c r="AX240" s="11" t="s">
        <v>66</v>
      </c>
      <c r="AY240" s="189" t="s">
        <v>99</v>
      </c>
    </row>
    <row r="241" spans="2:65" s="12" customFormat="1">
      <c r="B241" s="190"/>
      <c r="C241" s="191"/>
      <c r="D241" s="181" t="s">
        <v>109</v>
      </c>
      <c r="E241" s="192" t="s">
        <v>1</v>
      </c>
      <c r="F241" s="193" t="s">
        <v>314</v>
      </c>
      <c r="G241" s="191"/>
      <c r="H241" s="194">
        <v>0.10100000000000001</v>
      </c>
      <c r="I241" s="195"/>
      <c r="J241" s="191"/>
      <c r="K241" s="191"/>
      <c r="L241" s="196"/>
      <c r="M241" s="197"/>
      <c r="N241" s="198"/>
      <c r="O241" s="198"/>
      <c r="P241" s="198"/>
      <c r="Q241" s="198"/>
      <c r="R241" s="198"/>
      <c r="S241" s="198"/>
      <c r="T241" s="199"/>
      <c r="AT241" s="200" t="s">
        <v>109</v>
      </c>
      <c r="AU241" s="200" t="s">
        <v>73</v>
      </c>
      <c r="AV241" s="12" t="s">
        <v>73</v>
      </c>
      <c r="AW241" s="12" t="s">
        <v>29</v>
      </c>
      <c r="AX241" s="12" t="s">
        <v>66</v>
      </c>
      <c r="AY241" s="200" t="s">
        <v>99</v>
      </c>
    </row>
    <row r="242" spans="2:65" s="1" customFormat="1" ht="22.5" customHeight="1">
      <c r="B242" s="31"/>
      <c r="C242" s="167" t="s">
        <v>315</v>
      </c>
      <c r="D242" s="167" t="s">
        <v>102</v>
      </c>
      <c r="E242" s="168" t="s">
        <v>316</v>
      </c>
      <c r="F242" s="169" t="s">
        <v>317</v>
      </c>
      <c r="G242" s="170" t="s">
        <v>134</v>
      </c>
      <c r="H242" s="171">
        <v>17.606000000000002</v>
      </c>
      <c r="I242" s="172"/>
      <c r="J242" s="173">
        <f>ROUND(I242*H242,2)</f>
        <v>0</v>
      </c>
      <c r="K242" s="169" t="s">
        <v>106</v>
      </c>
      <c r="L242" s="35"/>
      <c r="M242" s="174" t="s">
        <v>1</v>
      </c>
      <c r="N242" s="175" t="s">
        <v>37</v>
      </c>
      <c r="O242" s="57"/>
      <c r="P242" s="176">
        <f>O242*H242</f>
        <v>0</v>
      </c>
      <c r="Q242" s="176">
        <v>0</v>
      </c>
      <c r="R242" s="176">
        <f>Q242*H242</f>
        <v>0</v>
      </c>
      <c r="S242" s="176">
        <v>0</v>
      </c>
      <c r="T242" s="177">
        <f>S242*H242</f>
        <v>0</v>
      </c>
      <c r="AR242" s="14" t="s">
        <v>107</v>
      </c>
      <c r="AT242" s="14" t="s">
        <v>102</v>
      </c>
      <c r="AU242" s="14" t="s">
        <v>73</v>
      </c>
      <c r="AY242" s="14" t="s">
        <v>99</v>
      </c>
      <c r="BE242" s="178">
        <f>IF(N242="základní",J242,0)</f>
        <v>0</v>
      </c>
      <c r="BF242" s="178">
        <f>IF(N242="snížená",J242,0)</f>
        <v>0</v>
      </c>
      <c r="BG242" s="178">
        <f>IF(N242="zákl. přenesená",J242,0)</f>
        <v>0</v>
      </c>
      <c r="BH242" s="178">
        <f>IF(N242="sníž. přenesená",J242,0)</f>
        <v>0</v>
      </c>
      <c r="BI242" s="178">
        <f>IF(N242="nulová",J242,0)</f>
        <v>0</v>
      </c>
      <c r="BJ242" s="14" t="s">
        <v>71</v>
      </c>
      <c r="BK242" s="178">
        <f>ROUND(I242*H242,2)</f>
        <v>0</v>
      </c>
      <c r="BL242" s="14" t="s">
        <v>107</v>
      </c>
      <c r="BM242" s="14" t="s">
        <v>318</v>
      </c>
    </row>
    <row r="243" spans="2:65" s="11" customFormat="1">
      <c r="B243" s="179"/>
      <c r="C243" s="180"/>
      <c r="D243" s="181" t="s">
        <v>109</v>
      </c>
      <c r="E243" s="182" t="s">
        <v>1</v>
      </c>
      <c r="F243" s="183" t="s">
        <v>319</v>
      </c>
      <c r="G243" s="180"/>
      <c r="H243" s="182" t="s">
        <v>1</v>
      </c>
      <c r="I243" s="184"/>
      <c r="J243" s="180"/>
      <c r="K243" s="180"/>
      <c r="L243" s="185"/>
      <c r="M243" s="186"/>
      <c r="N243" s="187"/>
      <c r="O243" s="187"/>
      <c r="P243" s="187"/>
      <c r="Q243" s="187"/>
      <c r="R243" s="187"/>
      <c r="S243" s="187"/>
      <c r="T243" s="188"/>
      <c r="AT243" s="189" t="s">
        <v>109</v>
      </c>
      <c r="AU243" s="189" t="s">
        <v>73</v>
      </c>
      <c r="AV243" s="11" t="s">
        <v>71</v>
      </c>
      <c r="AW243" s="11" t="s">
        <v>29</v>
      </c>
      <c r="AX243" s="11" t="s">
        <v>66</v>
      </c>
      <c r="AY243" s="189" t="s">
        <v>99</v>
      </c>
    </row>
    <row r="244" spans="2:65" s="12" customFormat="1">
      <c r="B244" s="190"/>
      <c r="C244" s="191"/>
      <c r="D244" s="181" t="s">
        <v>109</v>
      </c>
      <c r="E244" s="192" t="s">
        <v>1</v>
      </c>
      <c r="F244" s="193" t="s">
        <v>280</v>
      </c>
      <c r="G244" s="191"/>
      <c r="H244" s="194">
        <v>17.606000000000002</v>
      </c>
      <c r="I244" s="195"/>
      <c r="J244" s="191"/>
      <c r="K244" s="191"/>
      <c r="L244" s="196"/>
      <c r="M244" s="197"/>
      <c r="N244" s="198"/>
      <c r="O244" s="198"/>
      <c r="P244" s="198"/>
      <c r="Q244" s="198"/>
      <c r="R244" s="198"/>
      <c r="S244" s="198"/>
      <c r="T244" s="199"/>
      <c r="AT244" s="200" t="s">
        <v>109</v>
      </c>
      <c r="AU244" s="200" t="s">
        <v>73</v>
      </c>
      <c r="AV244" s="12" t="s">
        <v>73</v>
      </c>
      <c r="AW244" s="12" t="s">
        <v>29</v>
      </c>
      <c r="AX244" s="12" t="s">
        <v>66</v>
      </c>
      <c r="AY244" s="200" t="s">
        <v>99</v>
      </c>
    </row>
    <row r="245" spans="2:65" s="1" customFormat="1" ht="16.5" customHeight="1">
      <c r="B245" s="31"/>
      <c r="C245" s="167" t="s">
        <v>320</v>
      </c>
      <c r="D245" s="167" t="s">
        <v>102</v>
      </c>
      <c r="E245" s="168" t="s">
        <v>321</v>
      </c>
      <c r="F245" s="169" t="s">
        <v>322</v>
      </c>
      <c r="G245" s="170" t="s">
        <v>150</v>
      </c>
      <c r="H245" s="171">
        <v>3</v>
      </c>
      <c r="I245" s="172"/>
      <c r="J245" s="173">
        <f>ROUND(I245*H245,2)</f>
        <v>0</v>
      </c>
      <c r="K245" s="169" t="s">
        <v>106</v>
      </c>
      <c r="L245" s="35"/>
      <c r="M245" s="174" t="s">
        <v>1</v>
      </c>
      <c r="N245" s="175" t="s">
        <v>37</v>
      </c>
      <c r="O245" s="57"/>
      <c r="P245" s="176">
        <f>O245*H245</f>
        <v>0</v>
      </c>
      <c r="Q245" s="176">
        <v>0</v>
      </c>
      <c r="R245" s="176">
        <f>Q245*H245</f>
        <v>0</v>
      </c>
      <c r="S245" s="176">
        <v>0</v>
      </c>
      <c r="T245" s="177">
        <f>S245*H245</f>
        <v>0</v>
      </c>
      <c r="AR245" s="14" t="s">
        <v>107</v>
      </c>
      <c r="AT245" s="14" t="s">
        <v>102</v>
      </c>
      <c r="AU245" s="14" t="s">
        <v>73</v>
      </c>
      <c r="AY245" s="14" t="s">
        <v>99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14" t="s">
        <v>71</v>
      </c>
      <c r="BK245" s="178">
        <f>ROUND(I245*H245,2)</f>
        <v>0</v>
      </c>
      <c r="BL245" s="14" t="s">
        <v>107</v>
      </c>
      <c r="BM245" s="14" t="s">
        <v>323</v>
      </c>
    </row>
    <row r="246" spans="2:65" s="11" customFormat="1">
      <c r="B246" s="179"/>
      <c r="C246" s="180"/>
      <c r="D246" s="181" t="s">
        <v>109</v>
      </c>
      <c r="E246" s="182" t="s">
        <v>1</v>
      </c>
      <c r="F246" s="183" t="s">
        <v>324</v>
      </c>
      <c r="G246" s="180"/>
      <c r="H246" s="182" t="s">
        <v>1</v>
      </c>
      <c r="I246" s="184"/>
      <c r="J246" s="180"/>
      <c r="K246" s="180"/>
      <c r="L246" s="185"/>
      <c r="M246" s="186"/>
      <c r="N246" s="187"/>
      <c r="O246" s="187"/>
      <c r="P246" s="187"/>
      <c r="Q246" s="187"/>
      <c r="R246" s="187"/>
      <c r="S246" s="187"/>
      <c r="T246" s="188"/>
      <c r="AT246" s="189" t="s">
        <v>109</v>
      </c>
      <c r="AU246" s="189" t="s">
        <v>73</v>
      </c>
      <c r="AV246" s="11" t="s">
        <v>71</v>
      </c>
      <c r="AW246" s="11" t="s">
        <v>29</v>
      </c>
      <c r="AX246" s="11" t="s">
        <v>66</v>
      </c>
      <c r="AY246" s="189" t="s">
        <v>99</v>
      </c>
    </row>
    <row r="247" spans="2:65" s="12" customFormat="1">
      <c r="B247" s="190"/>
      <c r="C247" s="191"/>
      <c r="D247" s="181" t="s">
        <v>109</v>
      </c>
      <c r="E247" s="192" t="s">
        <v>1</v>
      </c>
      <c r="F247" s="193" t="s">
        <v>325</v>
      </c>
      <c r="G247" s="191"/>
      <c r="H247" s="194">
        <v>3</v>
      </c>
      <c r="I247" s="195"/>
      <c r="J247" s="191"/>
      <c r="K247" s="191"/>
      <c r="L247" s="196"/>
      <c r="M247" s="197"/>
      <c r="N247" s="198"/>
      <c r="O247" s="198"/>
      <c r="P247" s="198"/>
      <c r="Q247" s="198"/>
      <c r="R247" s="198"/>
      <c r="S247" s="198"/>
      <c r="T247" s="199"/>
      <c r="AT247" s="200" t="s">
        <v>109</v>
      </c>
      <c r="AU247" s="200" t="s">
        <v>73</v>
      </c>
      <c r="AV247" s="12" t="s">
        <v>73</v>
      </c>
      <c r="AW247" s="12" t="s">
        <v>29</v>
      </c>
      <c r="AX247" s="12" t="s">
        <v>66</v>
      </c>
      <c r="AY247" s="200" t="s">
        <v>99</v>
      </c>
    </row>
    <row r="248" spans="2:65" s="1" customFormat="1" ht="16.5" customHeight="1">
      <c r="B248" s="31"/>
      <c r="C248" s="167" t="s">
        <v>326</v>
      </c>
      <c r="D248" s="167" t="s">
        <v>102</v>
      </c>
      <c r="E248" s="168" t="s">
        <v>327</v>
      </c>
      <c r="F248" s="169" t="s">
        <v>328</v>
      </c>
      <c r="G248" s="170" t="s">
        <v>134</v>
      </c>
      <c r="H248" s="171">
        <v>0.30499999999999999</v>
      </c>
      <c r="I248" s="172"/>
      <c r="J248" s="173">
        <f>ROUND(I248*H248,2)</f>
        <v>0</v>
      </c>
      <c r="K248" s="169" t="s">
        <v>106</v>
      </c>
      <c r="L248" s="35"/>
      <c r="M248" s="174" t="s">
        <v>1</v>
      </c>
      <c r="N248" s="175" t="s">
        <v>37</v>
      </c>
      <c r="O248" s="57"/>
      <c r="P248" s="176">
        <f>O248*H248</f>
        <v>0</v>
      </c>
      <c r="Q248" s="176">
        <v>0</v>
      </c>
      <c r="R248" s="176">
        <f>Q248*H248</f>
        <v>0</v>
      </c>
      <c r="S248" s="176">
        <v>0</v>
      </c>
      <c r="T248" s="177">
        <f>S248*H248</f>
        <v>0</v>
      </c>
      <c r="AR248" s="14" t="s">
        <v>107</v>
      </c>
      <c r="AT248" s="14" t="s">
        <v>102</v>
      </c>
      <c r="AU248" s="14" t="s">
        <v>73</v>
      </c>
      <c r="AY248" s="14" t="s">
        <v>99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14" t="s">
        <v>71</v>
      </c>
      <c r="BK248" s="178">
        <f>ROUND(I248*H248,2)</f>
        <v>0</v>
      </c>
      <c r="BL248" s="14" t="s">
        <v>107</v>
      </c>
      <c r="BM248" s="14" t="s">
        <v>329</v>
      </c>
    </row>
    <row r="249" spans="2:65" s="11" customFormat="1">
      <c r="B249" s="179"/>
      <c r="C249" s="180"/>
      <c r="D249" s="181" t="s">
        <v>109</v>
      </c>
      <c r="E249" s="182" t="s">
        <v>1</v>
      </c>
      <c r="F249" s="183" t="s">
        <v>330</v>
      </c>
      <c r="G249" s="180"/>
      <c r="H249" s="182" t="s">
        <v>1</v>
      </c>
      <c r="I249" s="184"/>
      <c r="J249" s="180"/>
      <c r="K249" s="180"/>
      <c r="L249" s="185"/>
      <c r="M249" s="186"/>
      <c r="N249" s="187"/>
      <c r="O249" s="187"/>
      <c r="P249" s="187"/>
      <c r="Q249" s="187"/>
      <c r="R249" s="187"/>
      <c r="S249" s="187"/>
      <c r="T249" s="188"/>
      <c r="AT249" s="189" t="s">
        <v>109</v>
      </c>
      <c r="AU249" s="189" t="s">
        <v>73</v>
      </c>
      <c r="AV249" s="11" t="s">
        <v>71</v>
      </c>
      <c r="AW249" s="11" t="s">
        <v>29</v>
      </c>
      <c r="AX249" s="11" t="s">
        <v>66</v>
      </c>
      <c r="AY249" s="189" t="s">
        <v>99</v>
      </c>
    </row>
    <row r="250" spans="2:65" s="12" customFormat="1">
      <c r="B250" s="190"/>
      <c r="C250" s="191"/>
      <c r="D250" s="181" t="s">
        <v>109</v>
      </c>
      <c r="E250" s="192" t="s">
        <v>1</v>
      </c>
      <c r="F250" s="193" t="s">
        <v>282</v>
      </c>
      <c r="G250" s="191"/>
      <c r="H250" s="194">
        <v>0.20399999999999999</v>
      </c>
      <c r="I250" s="195"/>
      <c r="J250" s="191"/>
      <c r="K250" s="191"/>
      <c r="L250" s="196"/>
      <c r="M250" s="197"/>
      <c r="N250" s="198"/>
      <c r="O250" s="198"/>
      <c r="P250" s="198"/>
      <c r="Q250" s="198"/>
      <c r="R250" s="198"/>
      <c r="S250" s="198"/>
      <c r="T250" s="199"/>
      <c r="AT250" s="200" t="s">
        <v>109</v>
      </c>
      <c r="AU250" s="200" t="s">
        <v>73</v>
      </c>
      <c r="AV250" s="12" t="s">
        <v>73</v>
      </c>
      <c r="AW250" s="12" t="s">
        <v>29</v>
      </c>
      <c r="AX250" s="12" t="s">
        <v>66</v>
      </c>
      <c r="AY250" s="200" t="s">
        <v>99</v>
      </c>
    </row>
    <row r="251" spans="2:65" s="11" customFormat="1">
      <c r="B251" s="179"/>
      <c r="C251" s="180"/>
      <c r="D251" s="181" t="s">
        <v>109</v>
      </c>
      <c r="E251" s="182" t="s">
        <v>1</v>
      </c>
      <c r="F251" s="183" t="s">
        <v>331</v>
      </c>
      <c r="G251" s="180"/>
      <c r="H251" s="182" t="s">
        <v>1</v>
      </c>
      <c r="I251" s="184"/>
      <c r="J251" s="180"/>
      <c r="K251" s="180"/>
      <c r="L251" s="185"/>
      <c r="M251" s="186"/>
      <c r="N251" s="187"/>
      <c r="O251" s="187"/>
      <c r="P251" s="187"/>
      <c r="Q251" s="187"/>
      <c r="R251" s="187"/>
      <c r="S251" s="187"/>
      <c r="T251" s="188"/>
      <c r="AT251" s="189" t="s">
        <v>109</v>
      </c>
      <c r="AU251" s="189" t="s">
        <v>73</v>
      </c>
      <c r="AV251" s="11" t="s">
        <v>71</v>
      </c>
      <c r="AW251" s="11" t="s">
        <v>29</v>
      </c>
      <c r="AX251" s="11" t="s">
        <v>66</v>
      </c>
      <c r="AY251" s="189" t="s">
        <v>99</v>
      </c>
    </row>
    <row r="252" spans="2:65" s="12" customFormat="1">
      <c r="B252" s="190"/>
      <c r="C252" s="191"/>
      <c r="D252" s="181" t="s">
        <v>109</v>
      </c>
      <c r="E252" s="192" t="s">
        <v>1</v>
      </c>
      <c r="F252" s="193" t="s">
        <v>314</v>
      </c>
      <c r="G252" s="191"/>
      <c r="H252" s="194">
        <v>0.10100000000000001</v>
      </c>
      <c r="I252" s="195"/>
      <c r="J252" s="191"/>
      <c r="K252" s="191"/>
      <c r="L252" s="196"/>
      <c r="M252" s="197"/>
      <c r="N252" s="198"/>
      <c r="O252" s="198"/>
      <c r="P252" s="198"/>
      <c r="Q252" s="198"/>
      <c r="R252" s="198"/>
      <c r="S252" s="198"/>
      <c r="T252" s="199"/>
      <c r="AT252" s="200" t="s">
        <v>109</v>
      </c>
      <c r="AU252" s="200" t="s">
        <v>73</v>
      </c>
      <c r="AV252" s="12" t="s">
        <v>73</v>
      </c>
      <c r="AW252" s="12" t="s">
        <v>29</v>
      </c>
      <c r="AX252" s="12" t="s">
        <v>66</v>
      </c>
      <c r="AY252" s="200" t="s">
        <v>99</v>
      </c>
    </row>
    <row r="253" spans="2:65" s="1" customFormat="1" ht="16.5" customHeight="1">
      <c r="B253" s="31"/>
      <c r="C253" s="167" t="s">
        <v>332</v>
      </c>
      <c r="D253" s="167" t="s">
        <v>102</v>
      </c>
      <c r="E253" s="168" t="s">
        <v>333</v>
      </c>
      <c r="F253" s="169" t="s">
        <v>334</v>
      </c>
      <c r="G253" s="170" t="s">
        <v>134</v>
      </c>
      <c r="H253" s="171">
        <v>151.47</v>
      </c>
      <c r="I253" s="172"/>
      <c r="J253" s="173">
        <f>ROUND(I253*H253,2)</f>
        <v>0</v>
      </c>
      <c r="K253" s="169" t="s">
        <v>106</v>
      </c>
      <c r="L253" s="35"/>
      <c r="M253" s="174" t="s">
        <v>1</v>
      </c>
      <c r="N253" s="175" t="s">
        <v>37</v>
      </c>
      <c r="O253" s="57"/>
      <c r="P253" s="176">
        <f>O253*H253</f>
        <v>0</v>
      </c>
      <c r="Q253" s="176">
        <v>0</v>
      </c>
      <c r="R253" s="176">
        <f>Q253*H253</f>
        <v>0</v>
      </c>
      <c r="S253" s="176">
        <v>0</v>
      </c>
      <c r="T253" s="177">
        <f>S253*H253</f>
        <v>0</v>
      </c>
      <c r="AR253" s="14" t="s">
        <v>107</v>
      </c>
      <c r="AT253" s="14" t="s">
        <v>102</v>
      </c>
      <c r="AU253" s="14" t="s">
        <v>73</v>
      </c>
      <c r="AY253" s="14" t="s">
        <v>99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14" t="s">
        <v>71</v>
      </c>
      <c r="BK253" s="178">
        <f>ROUND(I253*H253,2)</f>
        <v>0</v>
      </c>
      <c r="BL253" s="14" t="s">
        <v>107</v>
      </c>
      <c r="BM253" s="14" t="s">
        <v>335</v>
      </c>
    </row>
    <row r="254" spans="2:65" s="11" customFormat="1">
      <c r="B254" s="179"/>
      <c r="C254" s="180"/>
      <c r="D254" s="181" t="s">
        <v>109</v>
      </c>
      <c r="E254" s="182" t="s">
        <v>1</v>
      </c>
      <c r="F254" s="183" t="s">
        <v>336</v>
      </c>
      <c r="G254" s="180"/>
      <c r="H254" s="182" t="s">
        <v>1</v>
      </c>
      <c r="I254" s="184"/>
      <c r="J254" s="180"/>
      <c r="K254" s="180"/>
      <c r="L254" s="185"/>
      <c r="M254" s="186"/>
      <c r="N254" s="187"/>
      <c r="O254" s="187"/>
      <c r="P254" s="187"/>
      <c r="Q254" s="187"/>
      <c r="R254" s="187"/>
      <c r="S254" s="187"/>
      <c r="T254" s="188"/>
      <c r="AT254" s="189" t="s">
        <v>109</v>
      </c>
      <c r="AU254" s="189" t="s">
        <v>73</v>
      </c>
      <c r="AV254" s="11" t="s">
        <v>71</v>
      </c>
      <c r="AW254" s="11" t="s">
        <v>29</v>
      </c>
      <c r="AX254" s="11" t="s">
        <v>66</v>
      </c>
      <c r="AY254" s="189" t="s">
        <v>99</v>
      </c>
    </row>
    <row r="255" spans="2:65" s="12" customFormat="1">
      <c r="B255" s="190"/>
      <c r="C255" s="191"/>
      <c r="D255" s="181" t="s">
        <v>109</v>
      </c>
      <c r="E255" s="192" t="s">
        <v>1</v>
      </c>
      <c r="F255" s="193" t="s">
        <v>288</v>
      </c>
      <c r="G255" s="191"/>
      <c r="H255" s="194">
        <v>151.47</v>
      </c>
      <c r="I255" s="195"/>
      <c r="J255" s="191"/>
      <c r="K255" s="191"/>
      <c r="L255" s="196"/>
      <c r="M255" s="197"/>
      <c r="N255" s="198"/>
      <c r="O255" s="198"/>
      <c r="P255" s="198"/>
      <c r="Q255" s="198"/>
      <c r="R255" s="198"/>
      <c r="S255" s="198"/>
      <c r="T255" s="199"/>
      <c r="AT255" s="200" t="s">
        <v>109</v>
      </c>
      <c r="AU255" s="200" t="s">
        <v>73</v>
      </c>
      <c r="AV255" s="12" t="s">
        <v>73</v>
      </c>
      <c r="AW255" s="12" t="s">
        <v>29</v>
      </c>
      <c r="AX255" s="12" t="s">
        <v>66</v>
      </c>
      <c r="AY255" s="200" t="s">
        <v>99</v>
      </c>
    </row>
    <row r="256" spans="2:65" s="10" customFormat="1" ht="25.9" customHeight="1">
      <c r="B256" s="151"/>
      <c r="C256" s="152"/>
      <c r="D256" s="153" t="s">
        <v>65</v>
      </c>
      <c r="E256" s="154" t="s">
        <v>337</v>
      </c>
      <c r="F256" s="154" t="s">
        <v>338</v>
      </c>
      <c r="G256" s="152"/>
      <c r="H256" s="152"/>
      <c r="I256" s="155"/>
      <c r="J256" s="156">
        <f>BK256</f>
        <v>0</v>
      </c>
      <c r="K256" s="152"/>
      <c r="L256" s="157"/>
      <c r="M256" s="158"/>
      <c r="N256" s="159"/>
      <c r="O256" s="159"/>
      <c r="P256" s="160">
        <f>SUM(P257:P271)</f>
        <v>0</v>
      </c>
      <c r="Q256" s="159"/>
      <c r="R256" s="160">
        <f>SUM(R257:R271)</f>
        <v>0</v>
      </c>
      <c r="S256" s="159"/>
      <c r="T256" s="161">
        <f>SUM(T257:T271)</f>
        <v>0</v>
      </c>
      <c r="AR256" s="162" t="s">
        <v>100</v>
      </c>
      <c r="AT256" s="163" t="s">
        <v>65</v>
      </c>
      <c r="AU256" s="163" t="s">
        <v>66</v>
      </c>
      <c r="AY256" s="162" t="s">
        <v>99</v>
      </c>
      <c r="BK256" s="164">
        <f>SUM(BK257:BK271)</f>
        <v>0</v>
      </c>
    </row>
    <row r="257" spans="2:65" s="1" customFormat="1" ht="16.5" customHeight="1">
      <c r="B257" s="31"/>
      <c r="C257" s="167" t="s">
        <v>339</v>
      </c>
      <c r="D257" s="167" t="s">
        <v>102</v>
      </c>
      <c r="E257" s="168" t="s">
        <v>340</v>
      </c>
      <c r="F257" s="169" t="s">
        <v>341</v>
      </c>
      <c r="G257" s="170" t="s">
        <v>255</v>
      </c>
      <c r="H257" s="171">
        <v>1</v>
      </c>
      <c r="I257" s="172"/>
      <c r="J257" s="173">
        <f t="shared" ref="J257:J265" si="0">ROUND(I257*H257,2)</f>
        <v>0</v>
      </c>
      <c r="K257" s="169" t="s">
        <v>1</v>
      </c>
      <c r="L257" s="35"/>
      <c r="M257" s="174" t="s">
        <v>1</v>
      </c>
      <c r="N257" s="175" t="s">
        <v>37</v>
      </c>
      <c r="O257" s="57"/>
      <c r="P257" s="176">
        <f t="shared" ref="P257:P265" si="1">O257*H257</f>
        <v>0</v>
      </c>
      <c r="Q257" s="176">
        <v>0</v>
      </c>
      <c r="R257" s="176">
        <f t="shared" ref="R257:R265" si="2">Q257*H257</f>
        <v>0</v>
      </c>
      <c r="S257" s="176">
        <v>0</v>
      </c>
      <c r="T257" s="177">
        <f t="shared" ref="T257:T265" si="3">S257*H257</f>
        <v>0</v>
      </c>
      <c r="AR257" s="14" t="s">
        <v>107</v>
      </c>
      <c r="AT257" s="14" t="s">
        <v>102</v>
      </c>
      <c r="AU257" s="14" t="s">
        <v>71</v>
      </c>
      <c r="AY257" s="14" t="s">
        <v>99</v>
      </c>
      <c r="BE257" s="178">
        <f t="shared" ref="BE257:BE265" si="4">IF(N257="základní",J257,0)</f>
        <v>0</v>
      </c>
      <c r="BF257" s="178">
        <f t="shared" ref="BF257:BF265" si="5">IF(N257="snížená",J257,0)</f>
        <v>0</v>
      </c>
      <c r="BG257" s="178">
        <f t="shared" ref="BG257:BG265" si="6">IF(N257="zákl. přenesená",J257,0)</f>
        <v>0</v>
      </c>
      <c r="BH257" s="178">
        <f t="shared" ref="BH257:BH265" si="7">IF(N257="sníž. přenesená",J257,0)</f>
        <v>0</v>
      </c>
      <c r="BI257" s="178">
        <f t="shared" ref="BI257:BI265" si="8">IF(N257="nulová",J257,0)</f>
        <v>0</v>
      </c>
      <c r="BJ257" s="14" t="s">
        <v>71</v>
      </c>
      <c r="BK257" s="178">
        <f t="shared" ref="BK257:BK265" si="9">ROUND(I257*H257,2)</f>
        <v>0</v>
      </c>
      <c r="BL257" s="14" t="s">
        <v>107</v>
      </c>
      <c r="BM257" s="14" t="s">
        <v>342</v>
      </c>
    </row>
    <row r="258" spans="2:65" s="1" customFormat="1" ht="16.5" customHeight="1">
      <c r="B258" s="31"/>
      <c r="C258" s="167" t="s">
        <v>343</v>
      </c>
      <c r="D258" s="167" t="s">
        <v>102</v>
      </c>
      <c r="E258" s="168" t="s">
        <v>344</v>
      </c>
      <c r="F258" s="169" t="s">
        <v>345</v>
      </c>
      <c r="G258" s="170" t="s">
        <v>255</v>
      </c>
      <c r="H258" s="171">
        <v>1</v>
      </c>
      <c r="I258" s="172"/>
      <c r="J258" s="173">
        <f t="shared" si="0"/>
        <v>0</v>
      </c>
      <c r="K258" s="169" t="s">
        <v>1</v>
      </c>
      <c r="L258" s="35"/>
      <c r="M258" s="174" t="s">
        <v>1</v>
      </c>
      <c r="N258" s="175" t="s">
        <v>37</v>
      </c>
      <c r="O258" s="57"/>
      <c r="P258" s="176">
        <f t="shared" si="1"/>
        <v>0</v>
      </c>
      <c r="Q258" s="176">
        <v>0</v>
      </c>
      <c r="R258" s="176">
        <f t="shared" si="2"/>
        <v>0</v>
      </c>
      <c r="S258" s="176">
        <v>0</v>
      </c>
      <c r="T258" s="177">
        <f t="shared" si="3"/>
        <v>0</v>
      </c>
      <c r="AR258" s="14" t="s">
        <v>107</v>
      </c>
      <c r="AT258" s="14" t="s">
        <v>102</v>
      </c>
      <c r="AU258" s="14" t="s">
        <v>71</v>
      </c>
      <c r="AY258" s="14" t="s">
        <v>99</v>
      </c>
      <c r="BE258" s="178">
        <f t="shared" si="4"/>
        <v>0</v>
      </c>
      <c r="BF258" s="178">
        <f t="shared" si="5"/>
        <v>0</v>
      </c>
      <c r="BG258" s="178">
        <f t="shared" si="6"/>
        <v>0</v>
      </c>
      <c r="BH258" s="178">
        <f t="shared" si="7"/>
        <v>0</v>
      </c>
      <c r="BI258" s="178">
        <f t="shared" si="8"/>
        <v>0</v>
      </c>
      <c r="BJ258" s="14" t="s">
        <v>71</v>
      </c>
      <c r="BK258" s="178">
        <f t="shared" si="9"/>
        <v>0</v>
      </c>
      <c r="BL258" s="14" t="s">
        <v>107</v>
      </c>
      <c r="BM258" s="14" t="s">
        <v>346</v>
      </c>
    </row>
    <row r="259" spans="2:65" s="1" customFormat="1" ht="16.5" customHeight="1">
      <c r="B259" s="31"/>
      <c r="C259" s="167" t="s">
        <v>347</v>
      </c>
      <c r="D259" s="167" t="s">
        <v>102</v>
      </c>
      <c r="E259" s="168" t="s">
        <v>348</v>
      </c>
      <c r="F259" s="169" t="s">
        <v>349</v>
      </c>
      <c r="G259" s="170" t="s">
        <v>255</v>
      </c>
      <c r="H259" s="171">
        <v>1</v>
      </c>
      <c r="I259" s="172"/>
      <c r="J259" s="173">
        <f t="shared" si="0"/>
        <v>0</v>
      </c>
      <c r="K259" s="169" t="s">
        <v>1</v>
      </c>
      <c r="L259" s="35"/>
      <c r="M259" s="174" t="s">
        <v>1</v>
      </c>
      <c r="N259" s="175" t="s">
        <v>37</v>
      </c>
      <c r="O259" s="57"/>
      <c r="P259" s="176">
        <f t="shared" si="1"/>
        <v>0</v>
      </c>
      <c r="Q259" s="176">
        <v>0</v>
      </c>
      <c r="R259" s="176">
        <f t="shared" si="2"/>
        <v>0</v>
      </c>
      <c r="S259" s="176">
        <v>0</v>
      </c>
      <c r="T259" s="177">
        <f t="shared" si="3"/>
        <v>0</v>
      </c>
      <c r="AR259" s="14" t="s">
        <v>107</v>
      </c>
      <c r="AT259" s="14" t="s">
        <v>102</v>
      </c>
      <c r="AU259" s="14" t="s">
        <v>71</v>
      </c>
      <c r="AY259" s="14" t="s">
        <v>99</v>
      </c>
      <c r="BE259" s="178">
        <f t="shared" si="4"/>
        <v>0</v>
      </c>
      <c r="BF259" s="178">
        <f t="shared" si="5"/>
        <v>0</v>
      </c>
      <c r="BG259" s="178">
        <f t="shared" si="6"/>
        <v>0</v>
      </c>
      <c r="BH259" s="178">
        <f t="shared" si="7"/>
        <v>0</v>
      </c>
      <c r="BI259" s="178">
        <f t="shared" si="8"/>
        <v>0</v>
      </c>
      <c r="BJ259" s="14" t="s">
        <v>71</v>
      </c>
      <c r="BK259" s="178">
        <f t="shared" si="9"/>
        <v>0</v>
      </c>
      <c r="BL259" s="14" t="s">
        <v>107</v>
      </c>
      <c r="BM259" s="14" t="s">
        <v>350</v>
      </c>
    </row>
    <row r="260" spans="2:65" s="1" customFormat="1" ht="16.5" customHeight="1">
      <c r="B260" s="31"/>
      <c r="C260" s="167" t="s">
        <v>351</v>
      </c>
      <c r="D260" s="167" t="s">
        <v>102</v>
      </c>
      <c r="E260" s="168" t="s">
        <v>352</v>
      </c>
      <c r="F260" s="169" t="s">
        <v>353</v>
      </c>
      <c r="G260" s="170" t="s">
        <v>114</v>
      </c>
      <c r="H260" s="171">
        <v>6.0119999999999996</v>
      </c>
      <c r="I260" s="172"/>
      <c r="J260" s="173">
        <f t="shared" si="0"/>
        <v>0</v>
      </c>
      <c r="K260" s="169" t="s">
        <v>1</v>
      </c>
      <c r="L260" s="35"/>
      <c r="M260" s="174" t="s">
        <v>1</v>
      </c>
      <c r="N260" s="175" t="s">
        <v>37</v>
      </c>
      <c r="O260" s="57"/>
      <c r="P260" s="176">
        <f t="shared" si="1"/>
        <v>0</v>
      </c>
      <c r="Q260" s="176">
        <v>0</v>
      </c>
      <c r="R260" s="176">
        <f t="shared" si="2"/>
        <v>0</v>
      </c>
      <c r="S260" s="176">
        <v>0</v>
      </c>
      <c r="T260" s="177">
        <f t="shared" si="3"/>
        <v>0</v>
      </c>
      <c r="AR260" s="14" t="s">
        <v>107</v>
      </c>
      <c r="AT260" s="14" t="s">
        <v>102</v>
      </c>
      <c r="AU260" s="14" t="s">
        <v>71</v>
      </c>
      <c r="AY260" s="14" t="s">
        <v>99</v>
      </c>
      <c r="BE260" s="178">
        <f t="shared" si="4"/>
        <v>0</v>
      </c>
      <c r="BF260" s="178">
        <f t="shared" si="5"/>
        <v>0</v>
      </c>
      <c r="BG260" s="178">
        <f t="shared" si="6"/>
        <v>0</v>
      </c>
      <c r="BH260" s="178">
        <f t="shared" si="7"/>
        <v>0</v>
      </c>
      <c r="BI260" s="178">
        <f t="shared" si="8"/>
        <v>0</v>
      </c>
      <c r="BJ260" s="14" t="s">
        <v>71</v>
      </c>
      <c r="BK260" s="178">
        <f t="shared" si="9"/>
        <v>0</v>
      </c>
      <c r="BL260" s="14" t="s">
        <v>107</v>
      </c>
      <c r="BM260" s="14" t="s">
        <v>354</v>
      </c>
    </row>
    <row r="261" spans="2:65" s="1" customFormat="1" ht="16.5" customHeight="1">
      <c r="B261" s="31"/>
      <c r="C261" s="167" t="s">
        <v>355</v>
      </c>
      <c r="D261" s="167" t="s">
        <v>102</v>
      </c>
      <c r="E261" s="168" t="s">
        <v>356</v>
      </c>
      <c r="F261" s="169" t="s">
        <v>357</v>
      </c>
      <c r="G261" s="170" t="s">
        <v>255</v>
      </c>
      <c r="H261" s="171">
        <v>1</v>
      </c>
      <c r="I261" s="172"/>
      <c r="J261" s="173">
        <f t="shared" si="0"/>
        <v>0</v>
      </c>
      <c r="K261" s="169" t="s">
        <v>1</v>
      </c>
      <c r="L261" s="35"/>
      <c r="M261" s="174" t="s">
        <v>1</v>
      </c>
      <c r="N261" s="175" t="s">
        <v>37</v>
      </c>
      <c r="O261" s="57"/>
      <c r="P261" s="176">
        <f t="shared" si="1"/>
        <v>0</v>
      </c>
      <c r="Q261" s="176">
        <v>0</v>
      </c>
      <c r="R261" s="176">
        <f t="shared" si="2"/>
        <v>0</v>
      </c>
      <c r="S261" s="176">
        <v>0</v>
      </c>
      <c r="T261" s="177">
        <f t="shared" si="3"/>
        <v>0</v>
      </c>
      <c r="AR261" s="14" t="s">
        <v>107</v>
      </c>
      <c r="AT261" s="14" t="s">
        <v>102</v>
      </c>
      <c r="AU261" s="14" t="s">
        <v>71</v>
      </c>
      <c r="AY261" s="14" t="s">
        <v>99</v>
      </c>
      <c r="BE261" s="178">
        <f t="shared" si="4"/>
        <v>0</v>
      </c>
      <c r="BF261" s="178">
        <f t="shared" si="5"/>
        <v>0</v>
      </c>
      <c r="BG261" s="178">
        <f t="shared" si="6"/>
        <v>0</v>
      </c>
      <c r="BH261" s="178">
        <f t="shared" si="7"/>
        <v>0</v>
      </c>
      <c r="BI261" s="178">
        <f t="shared" si="8"/>
        <v>0</v>
      </c>
      <c r="BJ261" s="14" t="s">
        <v>71</v>
      </c>
      <c r="BK261" s="178">
        <f t="shared" si="9"/>
        <v>0</v>
      </c>
      <c r="BL261" s="14" t="s">
        <v>107</v>
      </c>
      <c r="BM261" s="14" t="s">
        <v>358</v>
      </c>
    </row>
    <row r="262" spans="2:65" s="1" customFormat="1" ht="16.5" customHeight="1">
      <c r="B262" s="31"/>
      <c r="C262" s="167" t="s">
        <v>359</v>
      </c>
      <c r="D262" s="167" t="s">
        <v>102</v>
      </c>
      <c r="E262" s="168" t="s">
        <v>360</v>
      </c>
      <c r="F262" s="169" t="s">
        <v>361</v>
      </c>
      <c r="G262" s="170" t="s">
        <v>255</v>
      </c>
      <c r="H262" s="171">
        <v>1</v>
      </c>
      <c r="I262" s="172"/>
      <c r="J262" s="173">
        <f t="shared" si="0"/>
        <v>0</v>
      </c>
      <c r="K262" s="169" t="s">
        <v>1</v>
      </c>
      <c r="L262" s="35"/>
      <c r="M262" s="174" t="s">
        <v>1</v>
      </c>
      <c r="N262" s="175" t="s">
        <v>37</v>
      </c>
      <c r="O262" s="57"/>
      <c r="P262" s="176">
        <f t="shared" si="1"/>
        <v>0</v>
      </c>
      <c r="Q262" s="176">
        <v>0</v>
      </c>
      <c r="R262" s="176">
        <f t="shared" si="2"/>
        <v>0</v>
      </c>
      <c r="S262" s="176">
        <v>0</v>
      </c>
      <c r="T262" s="177">
        <f t="shared" si="3"/>
        <v>0</v>
      </c>
      <c r="AR262" s="14" t="s">
        <v>107</v>
      </c>
      <c r="AT262" s="14" t="s">
        <v>102</v>
      </c>
      <c r="AU262" s="14" t="s">
        <v>71</v>
      </c>
      <c r="AY262" s="14" t="s">
        <v>99</v>
      </c>
      <c r="BE262" s="178">
        <f t="shared" si="4"/>
        <v>0</v>
      </c>
      <c r="BF262" s="178">
        <f t="shared" si="5"/>
        <v>0</v>
      </c>
      <c r="BG262" s="178">
        <f t="shared" si="6"/>
        <v>0</v>
      </c>
      <c r="BH262" s="178">
        <f t="shared" si="7"/>
        <v>0</v>
      </c>
      <c r="BI262" s="178">
        <f t="shared" si="8"/>
        <v>0</v>
      </c>
      <c r="BJ262" s="14" t="s">
        <v>71</v>
      </c>
      <c r="BK262" s="178">
        <f t="shared" si="9"/>
        <v>0</v>
      </c>
      <c r="BL262" s="14" t="s">
        <v>107</v>
      </c>
      <c r="BM262" s="14" t="s">
        <v>362</v>
      </c>
    </row>
    <row r="263" spans="2:65" s="1" customFormat="1" ht="16.5" customHeight="1">
      <c r="B263" s="31"/>
      <c r="C263" s="167" t="s">
        <v>363</v>
      </c>
      <c r="D263" s="167" t="s">
        <v>102</v>
      </c>
      <c r="E263" s="168" t="s">
        <v>364</v>
      </c>
      <c r="F263" s="169" t="s">
        <v>365</v>
      </c>
      <c r="G263" s="170" t="s">
        <v>255</v>
      </c>
      <c r="H263" s="171">
        <v>1</v>
      </c>
      <c r="I263" s="172"/>
      <c r="J263" s="173">
        <f t="shared" si="0"/>
        <v>0</v>
      </c>
      <c r="K263" s="169" t="s">
        <v>1</v>
      </c>
      <c r="L263" s="35"/>
      <c r="M263" s="174" t="s">
        <v>1</v>
      </c>
      <c r="N263" s="175" t="s">
        <v>37</v>
      </c>
      <c r="O263" s="57"/>
      <c r="P263" s="176">
        <f t="shared" si="1"/>
        <v>0</v>
      </c>
      <c r="Q263" s="176">
        <v>0</v>
      </c>
      <c r="R263" s="176">
        <f t="shared" si="2"/>
        <v>0</v>
      </c>
      <c r="S263" s="176">
        <v>0</v>
      </c>
      <c r="T263" s="177">
        <f t="shared" si="3"/>
        <v>0</v>
      </c>
      <c r="AR263" s="14" t="s">
        <v>107</v>
      </c>
      <c r="AT263" s="14" t="s">
        <v>102</v>
      </c>
      <c r="AU263" s="14" t="s">
        <v>71</v>
      </c>
      <c r="AY263" s="14" t="s">
        <v>99</v>
      </c>
      <c r="BE263" s="178">
        <f t="shared" si="4"/>
        <v>0</v>
      </c>
      <c r="BF263" s="178">
        <f t="shared" si="5"/>
        <v>0</v>
      </c>
      <c r="BG263" s="178">
        <f t="shared" si="6"/>
        <v>0</v>
      </c>
      <c r="BH263" s="178">
        <f t="shared" si="7"/>
        <v>0</v>
      </c>
      <c r="BI263" s="178">
        <f t="shared" si="8"/>
        <v>0</v>
      </c>
      <c r="BJ263" s="14" t="s">
        <v>71</v>
      </c>
      <c r="BK263" s="178">
        <f t="shared" si="9"/>
        <v>0</v>
      </c>
      <c r="BL263" s="14" t="s">
        <v>107</v>
      </c>
      <c r="BM263" s="14" t="s">
        <v>366</v>
      </c>
    </row>
    <row r="264" spans="2:65" s="1" customFormat="1" ht="16.5" customHeight="1">
      <c r="B264" s="31"/>
      <c r="C264" s="167" t="s">
        <v>367</v>
      </c>
      <c r="D264" s="167" t="s">
        <v>102</v>
      </c>
      <c r="E264" s="168" t="s">
        <v>368</v>
      </c>
      <c r="F264" s="169" t="s">
        <v>369</v>
      </c>
      <c r="G264" s="170" t="s">
        <v>255</v>
      </c>
      <c r="H264" s="171">
        <v>1</v>
      </c>
      <c r="I264" s="172"/>
      <c r="J264" s="173">
        <f t="shared" si="0"/>
        <v>0</v>
      </c>
      <c r="K264" s="169" t="s">
        <v>1</v>
      </c>
      <c r="L264" s="35"/>
      <c r="M264" s="174" t="s">
        <v>1</v>
      </c>
      <c r="N264" s="175" t="s">
        <v>37</v>
      </c>
      <c r="O264" s="57"/>
      <c r="P264" s="176">
        <f t="shared" si="1"/>
        <v>0</v>
      </c>
      <c r="Q264" s="176">
        <v>0</v>
      </c>
      <c r="R264" s="176">
        <f t="shared" si="2"/>
        <v>0</v>
      </c>
      <c r="S264" s="176">
        <v>0</v>
      </c>
      <c r="T264" s="177">
        <f t="shared" si="3"/>
        <v>0</v>
      </c>
      <c r="AR264" s="14" t="s">
        <v>107</v>
      </c>
      <c r="AT264" s="14" t="s">
        <v>102</v>
      </c>
      <c r="AU264" s="14" t="s">
        <v>71</v>
      </c>
      <c r="AY264" s="14" t="s">
        <v>99</v>
      </c>
      <c r="BE264" s="178">
        <f t="shared" si="4"/>
        <v>0</v>
      </c>
      <c r="BF264" s="178">
        <f t="shared" si="5"/>
        <v>0</v>
      </c>
      <c r="BG264" s="178">
        <f t="shared" si="6"/>
        <v>0</v>
      </c>
      <c r="BH264" s="178">
        <f t="shared" si="7"/>
        <v>0</v>
      </c>
      <c r="BI264" s="178">
        <f t="shared" si="8"/>
        <v>0</v>
      </c>
      <c r="BJ264" s="14" t="s">
        <v>71</v>
      </c>
      <c r="BK264" s="178">
        <f t="shared" si="9"/>
        <v>0</v>
      </c>
      <c r="BL264" s="14" t="s">
        <v>107</v>
      </c>
      <c r="BM264" s="14" t="s">
        <v>370</v>
      </c>
    </row>
    <row r="265" spans="2:65" s="1" customFormat="1" ht="16.5" customHeight="1">
      <c r="B265" s="31"/>
      <c r="C265" s="167" t="s">
        <v>371</v>
      </c>
      <c r="D265" s="167" t="s">
        <v>102</v>
      </c>
      <c r="E265" s="168" t="s">
        <v>372</v>
      </c>
      <c r="F265" s="169" t="s">
        <v>373</v>
      </c>
      <c r="G265" s="170" t="s">
        <v>225</v>
      </c>
      <c r="H265" s="171">
        <v>2100</v>
      </c>
      <c r="I265" s="172"/>
      <c r="J265" s="173">
        <f t="shared" si="0"/>
        <v>0</v>
      </c>
      <c r="K265" s="169" t="s">
        <v>1</v>
      </c>
      <c r="L265" s="35"/>
      <c r="M265" s="174" t="s">
        <v>1</v>
      </c>
      <c r="N265" s="175" t="s">
        <v>37</v>
      </c>
      <c r="O265" s="57"/>
      <c r="P265" s="176">
        <f t="shared" si="1"/>
        <v>0</v>
      </c>
      <c r="Q265" s="176">
        <v>0</v>
      </c>
      <c r="R265" s="176">
        <f t="shared" si="2"/>
        <v>0</v>
      </c>
      <c r="S265" s="176">
        <v>0</v>
      </c>
      <c r="T265" s="177">
        <f t="shared" si="3"/>
        <v>0</v>
      </c>
      <c r="AR265" s="14" t="s">
        <v>107</v>
      </c>
      <c r="AT265" s="14" t="s">
        <v>102</v>
      </c>
      <c r="AU265" s="14" t="s">
        <v>71</v>
      </c>
      <c r="AY265" s="14" t="s">
        <v>99</v>
      </c>
      <c r="BE265" s="178">
        <f t="shared" si="4"/>
        <v>0</v>
      </c>
      <c r="BF265" s="178">
        <f t="shared" si="5"/>
        <v>0</v>
      </c>
      <c r="BG265" s="178">
        <f t="shared" si="6"/>
        <v>0</v>
      </c>
      <c r="BH265" s="178">
        <f t="shared" si="7"/>
        <v>0</v>
      </c>
      <c r="BI265" s="178">
        <f t="shared" si="8"/>
        <v>0</v>
      </c>
      <c r="BJ265" s="14" t="s">
        <v>71</v>
      </c>
      <c r="BK265" s="178">
        <f t="shared" si="9"/>
        <v>0</v>
      </c>
      <c r="BL265" s="14" t="s">
        <v>107</v>
      </c>
      <c r="BM265" s="14" t="s">
        <v>374</v>
      </c>
    </row>
    <row r="266" spans="2:65" s="11" customFormat="1">
      <c r="B266" s="179"/>
      <c r="C266" s="180"/>
      <c r="D266" s="181" t="s">
        <v>109</v>
      </c>
      <c r="E266" s="182" t="s">
        <v>1</v>
      </c>
      <c r="F266" s="183" t="s">
        <v>375</v>
      </c>
      <c r="G266" s="180"/>
      <c r="H266" s="182" t="s">
        <v>1</v>
      </c>
      <c r="I266" s="184"/>
      <c r="J266" s="180"/>
      <c r="K266" s="180"/>
      <c r="L266" s="185"/>
      <c r="M266" s="186"/>
      <c r="N266" s="187"/>
      <c r="O266" s="187"/>
      <c r="P266" s="187"/>
      <c r="Q266" s="187"/>
      <c r="R266" s="187"/>
      <c r="S266" s="187"/>
      <c r="T266" s="188"/>
      <c r="AT266" s="189" t="s">
        <v>109</v>
      </c>
      <c r="AU266" s="189" t="s">
        <v>71</v>
      </c>
      <c r="AV266" s="11" t="s">
        <v>71</v>
      </c>
      <c r="AW266" s="11" t="s">
        <v>4</v>
      </c>
      <c r="AX266" s="11" t="s">
        <v>66</v>
      </c>
      <c r="AY266" s="189" t="s">
        <v>99</v>
      </c>
    </row>
    <row r="267" spans="2:65" s="12" customFormat="1">
      <c r="B267" s="190"/>
      <c r="C267" s="191"/>
      <c r="D267" s="181" t="s">
        <v>109</v>
      </c>
      <c r="E267" s="192" t="s">
        <v>1</v>
      </c>
      <c r="F267" s="193" t="s">
        <v>376</v>
      </c>
      <c r="G267" s="191"/>
      <c r="H267" s="194">
        <v>650</v>
      </c>
      <c r="I267" s="195"/>
      <c r="J267" s="191"/>
      <c r="K267" s="191"/>
      <c r="L267" s="196"/>
      <c r="M267" s="197"/>
      <c r="N267" s="198"/>
      <c r="O267" s="198"/>
      <c r="P267" s="198"/>
      <c r="Q267" s="198"/>
      <c r="R267" s="198"/>
      <c r="S267" s="198"/>
      <c r="T267" s="199"/>
      <c r="AT267" s="200" t="s">
        <v>109</v>
      </c>
      <c r="AU267" s="200" t="s">
        <v>71</v>
      </c>
      <c r="AV267" s="12" t="s">
        <v>73</v>
      </c>
      <c r="AW267" s="12" t="s">
        <v>4</v>
      </c>
      <c r="AX267" s="12" t="s">
        <v>66</v>
      </c>
      <c r="AY267" s="200" t="s">
        <v>99</v>
      </c>
    </row>
    <row r="268" spans="2:65" s="11" customFormat="1">
      <c r="B268" s="179"/>
      <c r="C268" s="180"/>
      <c r="D268" s="181" t="s">
        <v>109</v>
      </c>
      <c r="E268" s="182" t="s">
        <v>1</v>
      </c>
      <c r="F268" s="183" t="s">
        <v>377</v>
      </c>
      <c r="G268" s="180"/>
      <c r="H268" s="182" t="s">
        <v>1</v>
      </c>
      <c r="I268" s="184"/>
      <c r="J268" s="180"/>
      <c r="K268" s="180"/>
      <c r="L268" s="185"/>
      <c r="M268" s="186"/>
      <c r="N268" s="187"/>
      <c r="O268" s="187"/>
      <c r="P268" s="187"/>
      <c r="Q268" s="187"/>
      <c r="R268" s="187"/>
      <c r="S268" s="187"/>
      <c r="T268" s="188"/>
      <c r="AT268" s="189" t="s">
        <v>109</v>
      </c>
      <c r="AU268" s="189" t="s">
        <v>71</v>
      </c>
      <c r="AV268" s="11" t="s">
        <v>71</v>
      </c>
      <c r="AW268" s="11" t="s">
        <v>4</v>
      </c>
      <c r="AX268" s="11" t="s">
        <v>66</v>
      </c>
      <c r="AY268" s="189" t="s">
        <v>99</v>
      </c>
    </row>
    <row r="269" spans="2:65" s="12" customFormat="1">
      <c r="B269" s="190"/>
      <c r="C269" s="191"/>
      <c r="D269" s="181" t="s">
        <v>109</v>
      </c>
      <c r="E269" s="192" t="s">
        <v>1</v>
      </c>
      <c r="F269" s="193" t="s">
        <v>378</v>
      </c>
      <c r="G269" s="191"/>
      <c r="H269" s="194">
        <v>250</v>
      </c>
      <c r="I269" s="195"/>
      <c r="J269" s="191"/>
      <c r="K269" s="191"/>
      <c r="L269" s="196"/>
      <c r="M269" s="197"/>
      <c r="N269" s="198"/>
      <c r="O269" s="198"/>
      <c r="P269" s="198"/>
      <c r="Q269" s="198"/>
      <c r="R269" s="198"/>
      <c r="S269" s="198"/>
      <c r="T269" s="199"/>
      <c r="AT269" s="200" t="s">
        <v>109</v>
      </c>
      <c r="AU269" s="200" t="s">
        <v>71</v>
      </c>
      <c r="AV269" s="12" t="s">
        <v>73</v>
      </c>
      <c r="AW269" s="12" t="s">
        <v>4</v>
      </c>
      <c r="AX269" s="12" t="s">
        <v>66</v>
      </c>
      <c r="AY269" s="200" t="s">
        <v>99</v>
      </c>
    </row>
    <row r="270" spans="2:65" s="11" customFormat="1">
      <c r="B270" s="179"/>
      <c r="C270" s="180"/>
      <c r="D270" s="181" t="s">
        <v>109</v>
      </c>
      <c r="E270" s="182" t="s">
        <v>1</v>
      </c>
      <c r="F270" s="183" t="s">
        <v>379</v>
      </c>
      <c r="G270" s="180"/>
      <c r="H270" s="182" t="s">
        <v>1</v>
      </c>
      <c r="I270" s="184"/>
      <c r="J270" s="180"/>
      <c r="K270" s="180"/>
      <c r="L270" s="185"/>
      <c r="M270" s="186"/>
      <c r="N270" s="187"/>
      <c r="O270" s="187"/>
      <c r="P270" s="187"/>
      <c r="Q270" s="187"/>
      <c r="R270" s="187"/>
      <c r="S270" s="187"/>
      <c r="T270" s="188"/>
      <c r="AT270" s="189" t="s">
        <v>109</v>
      </c>
      <c r="AU270" s="189" t="s">
        <v>71</v>
      </c>
      <c r="AV270" s="11" t="s">
        <v>71</v>
      </c>
      <c r="AW270" s="11" t="s">
        <v>4</v>
      </c>
      <c r="AX270" s="11" t="s">
        <v>66</v>
      </c>
      <c r="AY270" s="189" t="s">
        <v>99</v>
      </c>
    </row>
    <row r="271" spans="2:65" s="12" customFormat="1">
      <c r="B271" s="190"/>
      <c r="C271" s="191"/>
      <c r="D271" s="181" t="s">
        <v>109</v>
      </c>
      <c r="E271" s="192" t="s">
        <v>1</v>
      </c>
      <c r="F271" s="193" t="s">
        <v>380</v>
      </c>
      <c r="G271" s="191"/>
      <c r="H271" s="194">
        <v>1200</v>
      </c>
      <c r="I271" s="195"/>
      <c r="J271" s="191"/>
      <c r="K271" s="191"/>
      <c r="L271" s="196"/>
      <c r="M271" s="211"/>
      <c r="N271" s="212"/>
      <c r="O271" s="212"/>
      <c r="P271" s="212"/>
      <c r="Q271" s="212"/>
      <c r="R271" s="212"/>
      <c r="S271" s="212"/>
      <c r="T271" s="213"/>
      <c r="AT271" s="200" t="s">
        <v>109</v>
      </c>
      <c r="AU271" s="200" t="s">
        <v>71</v>
      </c>
      <c r="AV271" s="12" t="s">
        <v>73</v>
      </c>
      <c r="AW271" s="12" t="s">
        <v>4</v>
      </c>
      <c r="AX271" s="12" t="s">
        <v>66</v>
      </c>
      <c r="AY271" s="200" t="s">
        <v>99</v>
      </c>
    </row>
    <row r="272" spans="2:65" s="1" customFormat="1" ht="6.95" customHeight="1">
      <c r="B272" s="43"/>
      <c r="C272" s="44"/>
      <c r="D272" s="44"/>
      <c r="E272" s="44"/>
      <c r="F272" s="44"/>
      <c r="G272" s="44"/>
      <c r="H272" s="44"/>
      <c r="I272" s="117"/>
      <c r="J272" s="44"/>
      <c r="K272" s="44"/>
      <c r="L272" s="35"/>
    </row>
  </sheetData>
  <sheetProtection algorithmName="SHA-512" hashValue="36fStDyvOMT7Jcel72MpPbYHRcO1MEjViBjGmv3eJ/OpZhe8ngtWdNOoGhYQVl2TU32qJZTppm9+RdoWIUT/FA==" saltValue="B43EyKo7BMILr/AElnqErfwyJpXC++chFB2FRWGC2Uzdgo5iDjRuzSFS2EqxzrL2+LzPCd9KV5i0NZhjUhHRbw==" spinCount="100000" sheet="1" objects="1" scenarios="1" formatColumns="0" formatRows="0" autoFilter="0"/>
  <autoFilter ref="C76:K271"/>
  <mergeCells count="6">
    <mergeCell ref="E69:H69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132019 - Oprava koleje č....</vt:lpstr>
      <vt:lpstr>'132019 - Oprava koleje č....'!Názvy_tisku</vt:lpstr>
      <vt:lpstr>'Rekapitulace stavby'!Názvy_tisku</vt:lpstr>
      <vt:lpstr>'132019 - Oprava koleje č....'!Oblast_tisku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Zelníčková Bibiána</cp:lastModifiedBy>
  <dcterms:created xsi:type="dcterms:W3CDTF">2019-04-11T05:33:11Z</dcterms:created>
  <dcterms:modified xsi:type="dcterms:W3CDTF">2019-04-11T12:43:41Z</dcterms:modified>
</cp:coreProperties>
</file>